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ajj\Desktop\"/>
    </mc:Choice>
  </mc:AlternateContent>
  <bookViews>
    <workbookView xWindow="0" yWindow="0" windowWidth="28800" windowHeight="12285" tabRatio="582"/>
  </bookViews>
  <sheets>
    <sheet name="PLAN STUDIÓW" sheetId="1" r:id="rId1"/>
    <sheet name="WYB+PPZ" sheetId="2" r:id="rId2"/>
  </sheets>
  <definedNames>
    <definedName name="_xlnm.Print_Area" localSheetId="0">'PLAN STUDIÓW'!$A$3:$AR$103</definedName>
  </definedNames>
  <calcPr calcId="152511"/>
</workbook>
</file>

<file path=xl/calcChain.xml><?xml version="1.0" encoding="utf-8"?>
<calcChain xmlns="http://schemas.openxmlformats.org/spreadsheetml/2006/main">
  <c r="E14" i="2" l="1"/>
  <c r="AR15" i="1" l="1"/>
  <c r="F15" i="1"/>
  <c r="G15" i="1"/>
  <c r="H15" i="1"/>
  <c r="I15" i="1"/>
  <c r="J15" i="1"/>
  <c r="K15" i="1"/>
  <c r="L15" i="1"/>
  <c r="M15" i="1"/>
  <c r="E15" i="1" l="1"/>
  <c r="AR61" i="1"/>
  <c r="AR63" i="1"/>
  <c r="AR86" i="1"/>
  <c r="F11" i="2" l="1"/>
  <c r="F3" i="2"/>
  <c r="F6" i="2"/>
  <c r="E6" i="2" l="1"/>
  <c r="AR18" i="1"/>
  <c r="F18" i="1" l="1"/>
  <c r="G18" i="1"/>
  <c r="H18" i="1"/>
  <c r="I18" i="1"/>
  <c r="J18" i="1"/>
  <c r="K18" i="1"/>
  <c r="L18" i="1"/>
  <c r="M18" i="1"/>
  <c r="R60" i="1"/>
  <c r="R36" i="1" s="1"/>
  <c r="E18" i="1" l="1"/>
  <c r="AB69" i="1"/>
  <c r="AF79" i="1" l="1"/>
  <c r="AF69" i="1"/>
  <c r="AF60" i="1"/>
  <c r="AF36" i="1" s="1"/>
  <c r="AF48" i="1"/>
  <c r="AF85" i="1"/>
  <c r="V85" i="1"/>
  <c r="V79" i="1"/>
  <c r="V69" i="1"/>
  <c r="V60" i="1"/>
  <c r="V36" i="1" s="1"/>
  <c r="V48" i="1"/>
  <c r="AO85" i="1"/>
  <c r="AN85" i="1"/>
  <c r="AM85" i="1"/>
  <c r="AL85" i="1"/>
  <c r="AK85" i="1"/>
  <c r="AJ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U85" i="1"/>
  <c r="T85" i="1"/>
  <c r="S85" i="1"/>
  <c r="R85" i="1"/>
  <c r="Q85" i="1"/>
  <c r="P85" i="1"/>
  <c r="N85" i="1"/>
  <c r="AQ79" i="1"/>
  <c r="AO79" i="1"/>
  <c r="AN79" i="1"/>
  <c r="AM79" i="1"/>
  <c r="AL79" i="1"/>
  <c r="AK79" i="1"/>
  <c r="AJ79" i="1"/>
  <c r="AI79" i="1"/>
  <c r="AH79" i="1"/>
  <c r="AG79" i="1"/>
  <c r="AE79" i="1"/>
  <c r="AD79" i="1"/>
  <c r="AC79" i="1"/>
  <c r="AB79" i="1"/>
  <c r="AA79" i="1"/>
  <c r="Z79" i="1"/>
  <c r="Y79" i="1"/>
  <c r="X79" i="1"/>
  <c r="W79" i="1"/>
  <c r="U79" i="1"/>
  <c r="T79" i="1"/>
  <c r="S79" i="1"/>
  <c r="R79" i="1"/>
  <c r="Q79" i="1"/>
  <c r="P79" i="1"/>
  <c r="O79" i="1"/>
  <c r="N79" i="1"/>
  <c r="AQ69" i="1"/>
  <c r="AQ36" i="1" s="1"/>
  <c r="AO69" i="1"/>
  <c r="AN69" i="1"/>
  <c r="AM69" i="1"/>
  <c r="AL69" i="1"/>
  <c r="AK69" i="1"/>
  <c r="AJ69" i="1"/>
  <c r="AI69" i="1"/>
  <c r="AH69" i="1"/>
  <c r="AG69" i="1"/>
  <c r="AG36" i="1" s="1"/>
  <c r="AE69" i="1"/>
  <c r="AD69" i="1"/>
  <c r="AC69" i="1"/>
  <c r="AA69" i="1"/>
  <c r="Z69" i="1"/>
  <c r="Y69" i="1"/>
  <c r="X69" i="1"/>
  <c r="W69" i="1"/>
  <c r="U69" i="1"/>
  <c r="T69" i="1"/>
  <c r="S69" i="1"/>
  <c r="R69" i="1"/>
  <c r="Q69" i="1"/>
  <c r="P69" i="1"/>
  <c r="O69" i="1"/>
  <c r="N69" i="1"/>
  <c r="AQ60" i="1"/>
  <c r="AO60" i="1"/>
  <c r="AO36" i="1" s="1"/>
  <c r="AN60" i="1"/>
  <c r="AN36" i="1" s="1"/>
  <c r="AM60" i="1"/>
  <c r="AM36" i="1" s="1"/>
  <c r="AL60" i="1"/>
  <c r="AL36" i="1" s="1"/>
  <c r="AK60" i="1"/>
  <c r="AK36" i="1" s="1"/>
  <c r="AJ60" i="1"/>
  <c r="AJ36" i="1" s="1"/>
  <c r="AI60" i="1"/>
  <c r="AI36" i="1" s="1"/>
  <c r="AH60" i="1"/>
  <c r="AH36" i="1" s="1"/>
  <c r="AG60" i="1"/>
  <c r="AE60" i="1"/>
  <c r="AE36" i="1" s="1"/>
  <c r="AD60" i="1"/>
  <c r="AD36" i="1" s="1"/>
  <c r="AC60" i="1"/>
  <c r="AC36" i="1" s="1"/>
  <c r="AB60" i="1"/>
  <c r="AB36" i="1" s="1"/>
  <c r="AA60" i="1"/>
  <c r="AA36" i="1" s="1"/>
  <c r="Z60" i="1"/>
  <c r="Z36" i="1" s="1"/>
  <c r="Y60" i="1"/>
  <c r="Y36" i="1" s="1"/>
  <c r="X60" i="1"/>
  <c r="X36" i="1" s="1"/>
  <c r="W60" i="1"/>
  <c r="W36" i="1" s="1"/>
  <c r="U60" i="1"/>
  <c r="U36" i="1" s="1"/>
  <c r="T60" i="1"/>
  <c r="T36" i="1" s="1"/>
  <c r="S60" i="1"/>
  <c r="S36" i="1" s="1"/>
  <c r="Q60" i="1"/>
  <c r="Q36" i="1" s="1"/>
  <c r="P60" i="1"/>
  <c r="P36" i="1" s="1"/>
  <c r="O60" i="1"/>
  <c r="O36" i="1" s="1"/>
  <c r="N60" i="1"/>
  <c r="N36" i="1" s="1"/>
  <c r="AQ48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B48" i="1"/>
  <c r="AA48" i="1"/>
  <c r="Z48" i="1"/>
  <c r="Y48" i="1"/>
  <c r="X48" i="1"/>
  <c r="U48" i="1"/>
  <c r="T48" i="1"/>
  <c r="S48" i="1"/>
  <c r="R48" i="1"/>
  <c r="Q48" i="1"/>
  <c r="P48" i="1"/>
  <c r="O48" i="1"/>
  <c r="N48" i="1"/>
  <c r="AQ85" i="1"/>
  <c r="AP85" i="1"/>
  <c r="AP79" i="1"/>
  <c r="AP69" i="1"/>
  <c r="AP60" i="1"/>
  <c r="AP36" i="1" s="1"/>
  <c r="AP48" i="1"/>
  <c r="AP38" i="1"/>
  <c r="AP35" i="1" s="1"/>
  <c r="AQ38" i="1"/>
  <c r="AQ35" i="1" s="1"/>
  <c r="AO38" i="1"/>
  <c r="AO35" i="1" s="1"/>
  <c r="AN38" i="1"/>
  <c r="AN35" i="1" s="1"/>
  <c r="AM38" i="1"/>
  <c r="AM35" i="1" s="1"/>
  <c r="AL38" i="1"/>
  <c r="AL35" i="1" s="1"/>
  <c r="AK38" i="1"/>
  <c r="AK35" i="1" s="1"/>
  <c r="AJ38" i="1"/>
  <c r="AJ35" i="1" s="1"/>
  <c r="AI38" i="1"/>
  <c r="AI35" i="1" s="1"/>
  <c r="AH38" i="1"/>
  <c r="AH35" i="1" s="1"/>
  <c r="AG38" i="1"/>
  <c r="AG35" i="1" s="1"/>
  <c r="AE38" i="1"/>
  <c r="AE35" i="1" s="1"/>
  <c r="AD38" i="1"/>
  <c r="AD35" i="1" s="1"/>
  <c r="AC38" i="1"/>
  <c r="AC35" i="1" s="1"/>
  <c r="AB38" i="1"/>
  <c r="AB35" i="1" s="1"/>
  <c r="AA38" i="1"/>
  <c r="AA35" i="1" s="1"/>
  <c r="Z38" i="1"/>
  <c r="Z35" i="1" s="1"/>
  <c r="Y38" i="1"/>
  <c r="Y35" i="1" s="1"/>
  <c r="X38" i="1"/>
  <c r="X35" i="1" s="1"/>
  <c r="U38" i="1"/>
  <c r="U35" i="1" s="1"/>
  <c r="AF38" i="1"/>
  <c r="AF35" i="1" s="1"/>
  <c r="V38" i="1"/>
  <c r="V35" i="1" s="1"/>
  <c r="W48" i="1"/>
  <c r="W38" i="1"/>
  <c r="W35" i="1" s="1"/>
  <c r="AP13" i="1"/>
  <c r="T38" i="1"/>
  <c r="T35" i="1" s="1"/>
  <c r="S38" i="1"/>
  <c r="S35" i="1" s="1"/>
  <c r="R38" i="1"/>
  <c r="R35" i="1" s="1"/>
  <c r="Q38" i="1"/>
  <c r="Q35" i="1" s="1"/>
  <c r="P38" i="1"/>
  <c r="P35" i="1" s="1"/>
  <c r="O38" i="1"/>
  <c r="O35" i="1" s="1"/>
  <c r="N38" i="1"/>
  <c r="N35" i="1" s="1"/>
  <c r="M86" i="1" l="1"/>
  <c r="O85" i="1" s="1"/>
  <c r="L86" i="1"/>
  <c r="L85" i="1" s="1"/>
  <c r="K86" i="1"/>
  <c r="K85" i="1" s="1"/>
  <c r="J86" i="1"/>
  <c r="J85" i="1" s="1"/>
  <c r="I86" i="1"/>
  <c r="I85" i="1" s="1"/>
  <c r="H86" i="1"/>
  <c r="H85" i="1" s="1"/>
  <c r="G86" i="1"/>
  <c r="G85" i="1" s="1"/>
  <c r="F86" i="1"/>
  <c r="F85" i="1" s="1"/>
  <c r="F80" i="1"/>
  <c r="M83" i="1"/>
  <c r="M82" i="1"/>
  <c r="M81" i="1"/>
  <c r="M80" i="1"/>
  <c r="L83" i="1"/>
  <c r="L82" i="1"/>
  <c r="L81" i="1"/>
  <c r="L80" i="1"/>
  <c r="K83" i="1"/>
  <c r="K82" i="1"/>
  <c r="K81" i="1"/>
  <c r="K80" i="1"/>
  <c r="J83" i="1"/>
  <c r="J82" i="1"/>
  <c r="J81" i="1"/>
  <c r="J80" i="1"/>
  <c r="I83" i="1"/>
  <c r="I82" i="1"/>
  <c r="I81" i="1"/>
  <c r="I80" i="1"/>
  <c r="H83" i="1"/>
  <c r="H82" i="1"/>
  <c r="H81" i="1"/>
  <c r="H80" i="1"/>
  <c r="G83" i="1"/>
  <c r="G82" i="1"/>
  <c r="G81" i="1"/>
  <c r="G80" i="1"/>
  <c r="F83" i="1"/>
  <c r="F82" i="1"/>
  <c r="F81" i="1"/>
  <c r="E81" i="1" s="1"/>
  <c r="F70" i="1"/>
  <c r="J54" i="1"/>
  <c r="AR33" i="1"/>
  <c r="AR32" i="1"/>
  <c r="AR31" i="1"/>
  <c r="AR30" i="1"/>
  <c r="AR29" i="1"/>
  <c r="AR28" i="1"/>
  <c r="AR27" i="1"/>
  <c r="AR26" i="1"/>
  <c r="AR25" i="1"/>
  <c r="AR22" i="1"/>
  <c r="M33" i="1"/>
  <c r="M32" i="1"/>
  <c r="M31" i="1"/>
  <c r="M30" i="1"/>
  <c r="M29" i="1"/>
  <c r="M28" i="1"/>
  <c r="M27" i="1"/>
  <c r="M26" i="1"/>
  <c r="M25" i="1"/>
  <c r="L33" i="1"/>
  <c r="L32" i="1"/>
  <c r="L31" i="1"/>
  <c r="L30" i="1"/>
  <c r="L29" i="1"/>
  <c r="L28" i="1"/>
  <c r="L27" i="1"/>
  <c r="L26" i="1"/>
  <c r="L25" i="1"/>
  <c r="K33" i="1"/>
  <c r="K32" i="1"/>
  <c r="K31" i="1"/>
  <c r="K30" i="1"/>
  <c r="K29" i="1"/>
  <c r="K28" i="1"/>
  <c r="K27" i="1"/>
  <c r="K26" i="1"/>
  <c r="K25" i="1"/>
  <c r="J33" i="1"/>
  <c r="J32" i="1"/>
  <c r="J31" i="1"/>
  <c r="J30" i="1"/>
  <c r="J29" i="1"/>
  <c r="J28" i="1"/>
  <c r="J27" i="1"/>
  <c r="J26" i="1"/>
  <c r="J25" i="1"/>
  <c r="I33" i="1"/>
  <c r="I32" i="1"/>
  <c r="I31" i="1"/>
  <c r="I30" i="1"/>
  <c r="I29" i="1"/>
  <c r="I28" i="1"/>
  <c r="I27" i="1"/>
  <c r="I26" i="1"/>
  <c r="I25" i="1"/>
  <c r="H33" i="1"/>
  <c r="H32" i="1"/>
  <c r="H31" i="1"/>
  <c r="H30" i="1"/>
  <c r="H29" i="1"/>
  <c r="H28" i="1"/>
  <c r="H27" i="1"/>
  <c r="H26" i="1"/>
  <c r="H25" i="1"/>
  <c r="G33" i="1"/>
  <c r="G32" i="1"/>
  <c r="G31" i="1"/>
  <c r="G30" i="1"/>
  <c r="G29" i="1"/>
  <c r="G28" i="1"/>
  <c r="G27" i="1"/>
  <c r="G26" i="1"/>
  <c r="G25" i="1"/>
  <c r="F33" i="1"/>
  <c r="F32" i="1"/>
  <c r="F31" i="1"/>
  <c r="F30" i="1"/>
  <c r="F29" i="1"/>
  <c r="F28" i="1"/>
  <c r="F27" i="1"/>
  <c r="F26" i="1"/>
  <c r="F25" i="1"/>
  <c r="F21" i="1"/>
  <c r="AR14" i="1"/>
  <c r="AR21" i="1"/>
  <c r="M22" i="1"/>
  <c r="M21" i="1"/>
  <c r="L22" i="1"/>
  <c r="L21" i="1"/>
  <c r="K22" i="1"/>
  <c r="K21" i="1"/>
  <c r="J22" i="1"/>
  <c r="J21" i="1"/>
  <c r="I22" i="1"/>
  <c r="I21" i="1"/>
  <c r="H22" i="1"/>
  <c r="H21" i="1"/>
  <c r="G22" i="1"/>
  <c r="G21" i="1"/>
  <c r="F22" i="1"/>
  <c r="F14" i="1"/>
  <c r="M17" i="1"/>
  <c r="M16" i="1"/>
  <c r="M14" i="1"/>
  <c r="L17" i="1"/>
  <c r="L16" i="1"/>
  <c r="L14" i="1"/>
  <c r="K17" i="1"/>
  <c r="K16" i="1"/>
  <c r="K14" i="1"/>
  <c r="J17" i="1"/>
  <c r="J16" i="1"/>
  <c r="J14" i="1"/>
  <c r="I17" i="1"/>
  <c r="I16" i="1"/>
  <c r="I14" i="1"/>
  <c r="H17" i="1"/>
  <c r="H16" i="1"/>
  <c r="H14" i="1"/>
  <c r="G17" i="1"/>
  <c r="G16" i="1"/>
  <c r="G14" i="1"/>
  <c r="F17" i="1"/>
  <c r="F16" i="1"/>
  <c r="F39" i="1"/>
  <c r="AR17" i="1"/>
  <c r="AR16" i="1"/>
  <c r="AR83" i="1"/>
  <c r="AR82" i="1"/>
  <c r="AR81" i="1"/>
  <c r="AR80" i="1"/>
  <c r="AR77" i="1"/>
  <c r="AR76" i="1"/>
  <c r="AR74" i="1"/>
  <c r="AR75" i="1"/>
  <c r="AR73" i="1"/>
  <c r="AR72" i="1"/>
  <c r="AR71" i="1"/>
  <c r="AR70" i="1"/>
  <c r="AR67" i="1"/>
  <c r="AR66" i="1"/>
  <c r="AR65" i="1"/>
  <c r="AR64" i="1"/>
  <c r="AR62" i="1"/>
  <c r="AR57" i="1"/>
  <c r="AR56" i="1"/>
  <c r="AR55" i="1"/>
  <c r="AR54" i="1"/>
  <c r="AR53" i="1"/>
  <c r="AR52" i="1"/>
  <c r="AR51" i="1"/>
  <c r="AR50" i="1"/>
  <c r="AR49" i="1"/>
  <c r="AR46" i="1"/>
  <c r="AR45" i="1"/>
  <c r="AR44" i="1"/>
  <c r="AR43" i="1"/>
  <c r="AR42" i="1"/>
  <c r="AR41" i="1"/>
  <c r="AR40" i="1"/>
  <c r="AR39" i="1"/>
  <c r="F67" i="1"/>
  <c r="J67" i="1"/>
  <c r="M77" i="1"/>
  <c r="M76" i="1"/>
  <c r="M75" i="1"/>
  <c r="M74" i="1"/>
  <c r="M73" i="1"/>
  <c r="M72" i="1"/>
  <c r="M71" i="1"/>
  <c r="M70" i="1"/>
  <c r="L77" i="1"/>
  <c r="L76" i="1"/>
  <c r="L75" i="1"/>
  <c r="L74" i="1"/>
  <c r="L73" i="1"/>
  <c r="L72" i="1"/>
  <c r="L71" i="1"/>
  <c r="L70" i="1"/>
  <c r="K77" i="1"/>
  <c r="K76" i="1"/>
  <c r="K75" i="1"/>
  <c r="K74" i="1"/>
  <c r="K73" i="1"/>
  <c r="K72" i="1"/>
  <c r="K71" i="1"/>
  <c r="K70" i="1"/>
  <c r="J77" i="1"/>
  <c r="J76" i="1"/>
  <c r="J75" i="1"/>
  <c r="J74" i="1"/>
  <c r="J73" i="1"/>
  <c r="J72" i="1"/>
  <c r="J71" i="1"/>
  <c r="J70" i="1"/>
  <c r="I77" i="1"/>
  <c r="I76" i="1"/>
  <c r="I75" i="1"/>
  <c r="I74" i="1"/>
  <c r="I73" i="1"/>
  <c r="I72" i="1"/>
  <c r="I71" i="1"/>
  <c r="I70" i="1"/>
  <c r="H77" i="1"/>
  <c r="H76" i="1"/>
  <c r="H75" i="1"/>
  <c r="H74" i="1"/>
  <c r="H73" i="1"/>
  <c r="H72" i="1"/>
  <c r="H71" i="1"/>
  <c r="H70" i="1"/>
  <c r="G77" i="1"/>
  <c r="G76" i="1"/>
  <c r="G75" i="1"/>
  <c r="G74" i="1"/>
  <c r="G73" i="1"/>
  <c r="G72" i="1"/>
  <c r="G71" i="1"/>
  <c r="G70" i="1"/>
  <c r="F77" i="1"/>
  <c r="F76" i="1"/>
  <c r="F75" i="1"/>
  <c r="F74" i="1"/>
  <c r="F73" i="1"/>
  <c r="F72" i="1"/>
  <c r="F71" i="1"/>
  <c r="E71" i="1" s="1"/>
  <c r="F61" i="1"/>
  <c r="M67" i="1"/>
  <c r="M66" i="1"/>
  <c r="M65" i="1"/>
  <c r="M64" i="1"/>
  <c r="M63" i="1"/>
  <c r="M62" i="1"/>
  <c r="M61" i="1"/>
  <c r="L67" i="1"/>
  <c r="L66" i="1"/>
  <c r="L65" i="1"/>
  <c r="L64" i="1"/>
  <c r="L63" i="1"/>
  <c r="L62" i="1"/>
  <c r="L61" i="1"/>
  <c r="K67" i="1"/>
  <c r="K66" i="1"/>
  <c r="K65" i="1"/>
  <c r="K64" i="1"/>
  <c r="K63" i="1"/>
  <c r="K62" i="1"/>
  <c r="K61" i="1"/>
  <c r="J66" i="1"/>
  <c r="J65" i="1"/>
  <c r="J64" i="1"/>
  <c r="J63" i="1"/>
  <c r="J62" i="1"/>
  <c r="J61" i="1"/>
  <c r="I67" i="1"/>
  <c r="I66" i="1"/>
  <c r="I65" i="1"/>
  <c r="I64" i="1"/>
  <c r="I63" i="1"/>
  <c r="I62" i="1"/>
  <c r="I61" i="1"/>
  <c r="H67" i="1"/>
  <c r="H66" i="1"/>
  <c r="H65" i="1"/>
  <c r="H64" i="1"/>
  <c r="H63" i="1"/>
  <c r="H62" i="1"/>
  <c r="H61" i="1"/>
  <c r="G67" i="1"/>
  <c r="G66" i="1"/>
  <c r="G65" i="1"/>
  <c r="G64" i="1"/>
  <c r="G63" i="1"/>
  <c r="G62" i="1"/>
  <c r="G61" i="1"/>
  <c r="F66" i="1"/>
  <c r="F65" i="1"/>
  <c r="F64" i="1"/>
  <c r="F63" i="1"/>
  <c r="F62" i="1"/>
  <c r="F49" i="1"/>
  <c r="M57" i="1"/>
  <c r="M56" i="1"/>
  <c r="M55" i="1"/>
  <c r="M54" i="1"/>
  <c r="M53" i="1"/>
  <c r="M52" i="1"/>
  <c r="M51" i="1"/>
  <c r="M50" i="1"/>
  <c r="M49" i="1"/>
  <c r="L57" i="1"/>
  <c r="L56" i="1"/>
  <c r="L55" i="1"/>
  <c r="L54" i="1"/>
  <c r="L53" i="1"/>
  <c r="L52" i="1"/>
  <c r="L51" i="1"/>
  <c r="L50" i="1"/>
  <c r="L49" i="1"/>
  <c r="K57" i="1"/>
  <c r="K56" i="1"/>
  <c r="K55" i="1"/>
  <c r="K54" i="1"/>
  <c r="K53" i="1"/>
  <c r="K52" i="1"/>
  <c r="K51" i="1"/>
  <c r="K50" i="1"/>
  <c r="K49" i="1"/>
  <c r="J57" i="1"/>
  <c r="J56" i="1"/>
  <c r="J55" i="1"/>
  <c r="J53" i="1"/>
  <c r="J52" i="1"/>
  <c r="J51" i="1"/>
  <c r="J50" i="1"/>
  <c r="J49" i="1"/>
  <c r="I57" i="1"/>
  <c r="I56" i="1"/>
  <c r="I55" i="1"/>
  <c r="I54" i="1"/>
  <c r="I53" i="1"/>
  <c r="I52" i="1"/>
  <c r="I51" i="1"/>
  <c r="I50" i="1"/>
  <c r="I49" i="1"/>
  <c r="H57" i="1"/>
  <c r="H56" i="1"/>
  <c r="H55" i="1"/>
  <c r="H54" i="1"/>
  <c r="H53" i="1"/>
  <c r="H52" i="1"/>
  <c r="H51" i="1"/>
  <c r="H50" i="1"/>
  <c r="H49" i="1"/>
  <c r="G57" i="1"/>
  <c r="G56" i="1"/>
  <c r="G55" i="1"/>
  <c r="G54" i="1"/>
  <c r="G53" i="1"/>
  <c r="G52" i="1"/>
  <c r="G51" i="1"/>
  <c r="G50" i="1"/>
  <c r="G49" i="1"/>
  <c r="F57" i="1"/>
  <c r="F56" i="1"/>
  <c r="F55" i="1"/>
  <c r="F54" i="1"/>
  <c r="F53" i="1"/>
  <c r="F52" i="1"/>
  <c r="F51" i="1"/>
  <c r="F50" i="1"/>
  <c r="M46" i="1"/>
  <c r="M45" i="1"/>
  <c r="M44" i="1"/>
  <c r="M43" i="1"/>
  <c r="M42" i="1"/>
  <c r="M41" i="1"/>
  <c r="M40" i="1"/>
  <c r="M39" i="1"/>
  <c r="L46" i="1"/>
  <c r="L45" i="1"/>
  <c r="L44" i="1"/>
  <c r="L43" i="1"/>
  <c r="L42" i="1"/>
  <c r="L41" i="1"/>
  <c r="L40" i="1"/>
  <c r="L39" i="1"/>
  <c r="K46" i="1"/>
  <c r="K45" i="1"/>
  <c r="K44" i="1"/>
  <c r="K43" i="1"/>
  <c r="K42" i="1"/>
  <c r="K41" i="1"/>
  <c r="K40" i="1"/>
  <c r="K39" i="1"/>
  <c r="J46" i="1"/>
  <c r="J45" i="1"/>
  <c r="J44" i="1"/>
  <c r="J43" i="1"/>
  <c r="J42" i="1"/>
  <c r="J41" i="1"/>
  <c r="J40" i="1"/>
  <c r="J39" i="1"/>
  <c r="I46" i="1"/>
  <c r="I45" i="1"/>
  <c r="I44" i="1"/>
  <c r="I43" i="1"/>
  <c r="I42" i="1"/>
  <c r="I41" i="1"/>
  <c r="I40" i="1"/>
  <c r="I39" i="1"/>
  <c r="H46" i="1"/>
  <c r="H45" i="1"/>
  <c r="H44" i="1"/>
  <c r="H43" i="1"/>
  <c r="H42" i="1"/>
  <c r="H41" i="1"/>
  <c r="H40" i="1"/>
  <c r="H39" i="1"/>
  <c r="G46" i="1"/>
  <c r="G45" i="1"/>
  <c r="G44" i="1"/>
  <c r="G43" i="1"/>
  <c r="G42" i="1"/>
  <c r="G41" i="1"/>
  <c r="G40" i="1"/>
  <c r="G39" i="1"/>
  <c r="F46" i="1"/>
  <c r="F45" i="1"/>
  <c r="F44" i="1"/>
  <c r="E44" i="1" s="1"/>
  <c r="F43" i="1"/>
  <c r="E43" i="1" s="1"/>
  <c r="F42" i="1"/>
  <c r="E42" i="1" s="1"/>
  <c r="F41" i="1"/>
  <c r="F40" i="1"/>
  <c r="AR79" i="1" l="1"/>
  <c r="E77" i="1"/>
  <c r="AR60" i="1"/>
  <c r="AR36" i="1" s="1"/>
  <c r="E73" i="1"/>
  <c r="E76" i="1"/>
  <c r="E72" i="1"/>
  <c r="AR69" i="1"/>
  <c r="F69" i="1"/>
  <c r="E53" i="1"/>
  <c r="G79" i="1"/>
  <c r="K79" i="1"/>
  <c r="I79" i="1"/>
  <c r="E83" i="1"/>
  <c r="E55" i="1"/>
  <c r="F79" i="1"/>
  <c r="H79" i="1"/>
  <c r="J79" i="1"/>
  <c r="L79" i="1"/>
  <c r="E54" i="1"/>
  <c r="E38" i="1"/>
  <c r="E52" i="1"/>
  <c r="M38" i="1"/>
  <c r="M35" i="1" s="1"/>
  <c r="AR24" i="1"/>
  <c r="E70" i="1"/>
  <c r="E80" i="1"/>
  <c r="M85" i="1"/>
  <c r="E41" i="1"/>
  <c r="AR38" i="1"/>
  <c r="AR35" i="1" s="1"/>
  <c r="AR48" i="1"/>
  <c r="E86" i="1"/>
  <c r="E85" i="1" s="1"/>
  <c r="M60" i="1"/>
  <c r="M36" i="1" s="1"/>
  <c r="M69" i="1"/>
  <c r="M79" i="1"/>
  <c r="E82" i="1"/>
  <c r="E45" i="1"/>
  <c r="F38" i="1"/>
  <c r="F35" i="1" s="1"/>
  <c r="L38" i="1"/>
  <c r="L35" i="1" s="1"/>
  <c r="F48" i="1"/>
  <c r="L48" i="1"/>
  <c r="E65" i="1"/>
  <c r="E61" i="1"/>
  <c r="K48" i="1"/>
  <c r="H60" i="1"/>
  <c r="H36" i="1" s="1"/>
  <c r="I48" i="1"/>
  <c r="E64" i="1"/>
  <c r="J60" i="1"/>
  <c r="J36" i="1" s="1"/>
  <c r="G69" i="1"/>
  <c r="J48" i="1"/>
  <c r="H48" i="1"/>
  <c r="E63" i="1"/>
  <c r="E66" i="1"/>
  <c r="E67" i="1"/>
  <c r="I60" i="1"/>
  <c r="I36" i="1" s="1"/>
  <c r="G38" i="1"/>
  <c r="G35" i="1" s="1"/>
  <c r="H38" i="1"/>
  <c r="H35" i="1" s="1"/>
  <c r="I38" i="1"/>
  <c r="I35" i="1" s="1"/>
  <c r="J38" i="1"/>
  <c r="J35" i="1" s="1"/>
  <c r="K38" i="1"/>
  <c r="K35" i="1" s="1"/>
  <c r="G48" i="1"/>
  <c r="F60" i="1"/>
  <c r="F36" i="1" s="1"/>
  <c r="K60" i="1"/>
  <c r="K36" i="1" s="1"/>
  <c r="L60" i="1"/>
  <c r="L36" i="1" s="1"/>
  <c r="E75" i="1"/>
  <c r="M48" i="1"/>
  <c r="H69" i="1"/>
  <c r="I69" i="1"/>
  <c r="J69" i="1"/>
  <c r="K69" i="1"/>
  <c r="L69" i="1"/>
  <c r="G60" i="1"/>
  <c r="G36" i="1" s="1"/>
  <c r="E74" i="1"/>
  <c r="E57" i="1"/>
  <c r="E35" i="1" l="1"/>
  <c r="E79" i="1"/>
  <c r="E69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AQ13" i="1"/>
  <c r="AQ91" i="1" s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N12" i="1"/>
  <c r="AG91" i="1" l="1"/>
  <c r="AQ88" i="1"/>
  <c r="O88" i="1"/>
  <c r="O91" i="1"/>
  <c r="S88" i="1"/>
  <c r="S91" i="1"/>
  <c r="Y88" i="1"/>
  <c r="Y91" i="1"/>
  <c r="AA88" i="1"/>
  <c r="AA91" i="1"/>
  <c r="AC88" i="1"/>
  <c r="AC91" i="1"/>
  <c r="AE88" i="1"/>
  <c r="AE91" i="1"/>
  <c r="AI88" i="1"/>
  <c r="AI91" i="1"/>
  <c r="R91" i="1"/>
  <c r="R88" i="1"/>
  <c r="T88" i="1"/>
  <c r="T91" i="1"/>
  <c r="AB91" i="1"/>
  <c r="AB88" i="1"/>
  <c r="AD88" i="1"/>
  <c r="AD91" i="1"/>
  <c r="AL91" i="1"/>
  <c r="AL88" i="1"/>
  <c r="AN88" i="1"/>
  <c r="AN91" i="1"/>
  <c r="Q88" i="1"/>
  <c r="Q91" i="1"/>
  <c r="U88" i="1"/>
  <c r="U91" i="1"/>
  <c r="AK91" i="1"/>
  <c r="AK88" i="1"/>
  <c r="AM91" i="1"/>
  <c r="AM88" i="1"/>
  <c r="AO91" i="1"/>
  <c r="AO88" i="1"/>
  <c r="AP88" i="1"/>
  <c r="AP91" i="1"/>
  <c r="AF88" i="1"/>
  <c r="AF91" i="1"/>
  <c r="V88" i="1"/>
  <c r="V91" i="1"/>
  <c r="AJ88" i="1"/>
  <c r="AJ91" i="1"/>
  <c r="Z91" i="1"/>
  <c r="Z88" i="1"/>
  <c r="X88" i="1"/>
  <c r="X91" i="1"/>
  <c r="P91" i="1"/>
  <c r="P88" i="1"/>
  <c r="W88" i="1"/>
  <c r="W91" i="1"/>
  <c r="AH88" i="1"/>
  <c r="AH91" i="1"/>
  <c r="N91" i="1"/>
  <c r="N88" i="1"/>
  <c r="AG88" i="1"/>
  <c r="K13" i="1"/>
  <c r="I20" i="1"/>
  <c r="G20" i="1"/>
  <c r="M20" i="1"/>
  <c r="J13" i="1"/>
  <c r="K20" i="1"/>
  <c r="J20" i="1"/>
  <c r="G13" i="1"/>
  <c r="M13" i="1"/>
  <c r="I13" i="1"/>
  <c r="I24" i="1"/>
  <c r="F24" i="1"/>
  <c r="L13" i="1"/>
  <c r="G24" i="1"/>
  <c r="M24" i="1"/>
  <c r="L24" i="1"/>
  <c r="K24" i="1"/>
  <c r="E46" i="1"/>
  <c r="E49" i="1"/>
  <c r="E50" i="1"/>
  <c r="F13" i="1"/>
  <c r="AR13" i="1"/>
  <c r="E26" i="1"/>
  <c r="E33" i="1"/>
  <c r="E39" i="1"/>
  <c r="E17" i="1"/>
  <c r="H20" i="1"/>
  <c r="E25" i="1"/>
  <c r="E32" i="1"/>
  <c r="E62" i="1"/>
  <c r="E16" i="1"/>
  <c r="F20" i="1"/>
  <c r="AR20" i="1"/>
  <c r="E40" i="1"/>
  <c r="E14" i="1"/>
  <c r="E22" i="1"/>
  <c r="L20" i="1"/>
  <c r="E31" i="1"/>
  <c r="E56" i="1"/>
  <c r="H13" i="1"/>
  <c r="E27" i="1"/>
  <c r="E21" i="1"/>
  <c r="J24" i="1"/>
  <c r="E30" i="1"/>
  <c r="H24" i="1"/>
  <c r="E29" i="1"/>
  <c r="E51" i="1"/>
  <c r="E28" i="1"/>
  <c r="AR91" i="1" l="1"/>
  <c r="AH92" i="1"/>
  <c r="N92" i="1"/>
  <c r="N89" i="1"/>
  <c r="X92" i="1"/>
  <c r="H88" i="1"/>
  <c r="H91" i="1"/>
  <c r="I91" i="1"/>
  <c r="I88" i="1"/>
  <c r="G91" i="1"/>
  <c r="G88" i="1"/>
  <c r="F88" i="1"/>
  <c r="F91" i="1"/>
  <c r="L91" i="1"/>
  <c r="L88" i="1"/>
  <c r="M88" i="1"/>
  <c r="M91" i="1"/>
  <c r="J88" i="1"/>
  <c r="J91" i="1"/>
  <c r="K88" i="1"/>
  <c r="K91" i="1"/>
  <c r="E60" i="1"/>
  <c r="E36" i="1" s="1"/>
  <c r="E48" i="1"/>
  <c r="E20" i="1"/>
  <c r="E13" i="1"/>
  <c r="E24" i="1"/>
  <c r="E88" i="1" l="1"/>
  <c r="E91" i="1"/>
  <c r="D3" i="2" l="1"/>
  <c r="D11" i="2"/>
  <c r="E94" i="1"/>
  <c r="X89" i="1"/>
  <c r="AH89" i="1"/>
  <c r="D6" i="2" l="1"/>
  <c r="C6" i="2"/>
  <c r="D14" i="2"/>
  <c r="C14" i="2"/>
  <c r="F14" i="2"/>
  <c r="AR88" i="1" l="1"/>
</calcChain>
</file>

<file path=xl/comments1.xml><?xml version="1.0" encoding="utf-8"?>
<comments xmlns="http://schemas.openxmlformats.org/spreadsheetml/2006/main">
  <authors>
    <author>Marek Banaś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Marek Banaś:</t>
        </r>
        <r>
          <rPr>
            <sz val="9"/>
            <color indexed="81"/>
            <rFont val="Tahoma"/>
            <family val="2"/>
            <charset val="238"/>
          </rPr>
          <t xml:space="preserve">
wpisane ręcznie</t>
        </r>
      </text>
    </comment>
  </commentList>
</comments>
</file>

<file path=xl/sharedStrings.xml><?xml version="1.0" encoding="utf-8"?>
<sst xmlns="http://schemas.openxmlformats.org/spreadsheetml/2006/main" count="266" uniqueCount="122">
  <si>
    <t>Państwowa Wyższa Szkoła Techniczno-Ekonomiczna</t>
  </si>
  <si>
    <t>PLAN STUDIÓW</t>
  </si>
  <si>
    <t>im. ks. Bronisława Markiewicza w Jarosławiu</t>
  </si>
  <si>
    <t xml:space="preserve">Kierunek: </t>
  </si>
  <si>
    <t xml:space="preserve">Instytut  Inżynierii Technicznej </t>
  </si>
  <si>
    <r>
      <t>Specjalność</t>
    </r>
    <r>
      <rPr>
        <b/>
        <sz val="9"/>
        <rFont val="Arial"/>
        <family val="2"/>
        <charset val="238"/>
      </rPr>
      <t>:</t>
    </r>
  </si>
  <si>
    <t>A - .......................................................</t>
  </si>
  <si>
    <t>B -………………………………………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</si>
  <si>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</si>
  <si>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</si>
  <si>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</si>
  <si>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</si>
  <si>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</si>
  <si>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</si>
  <si>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</si>
  <si>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</si>
  <si>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PPZ</t>
  </si>
  <si>
    <t>WYB</t>
  </si>
  <si>
    <t>W</t>
  </si>
  <si>
    <t>Ć</t>
  </si>
  <si>
    <t>Lab</t>
  </si>
  <si>
    <t>ZP</t>
  </si>
  <si>
    <t>PZ</t>
  </si>
  <si>
    <t>seminarium</t>
  </si>
  <si>
    <t>Lektorat</t>
  </si>
  <si>
    <t>inne*</t>
  </si>
  <si>
    <t>E-Zoc-Zal</t>
  </si>
  <si>
    <t>ECTS</t>
  </si>
  <si>
    <t>SUMA ECTS</t>
  </si>
  <si>
    <t>A.</t>
  </si>
  <si>
    <t>PRZEDMIOTY  KSZTAŁCENIA 
OGÓLNEGO</t>
  </si>
  <si>
    <t>*</t>
  </si>
  <si>
    <t>E</t>
  </si>
  <si>
    <t>B.</t>
  </si>
  <si>
    <t>PRZEDMIOTY  KSZTAŁCENIA  PODSTAWOWEGO</t>
  </si>
  <si>
    <t>C.</t>
  </si>
  <si>
    <t>PRZEDMIOTY  KSZTAŁCENIA KIERUNKOWEGO</t>
  </si>
  <si>
    <t>PRZEDMIOTY DYPLOMUJĄCE</t>
  </si>
  <si>
    <t>Seminarium dyplomowe</t>
  </si>
  <si>
    <t>Konsultacje dyplomowe</t>
  </si>
  <si>
    <t>Praca dyplomowa</t>
  </si>
  <si>
    <t>PRAKTYKA ZAWODOWA</t>
  </si>
  <si>
    <t>Geodezja w gospodarce nieruchomościami</t>
  </si>
  <si>
    <t>Liczba godzin w semestrze</t>
  </si>
  <si>
    <t xml:space="preserve"> </t>
  </si>
  <si>
    <t xml:space="preserve"> wpisujemy zajęcia w formie projektu, ćwiczeń warsztatowych, samokształcenia</t>
  </si>
  <si>
    <t xml:space="preserve"> wpisujemy * dla wybranego przedmiotu wybieralnego</t>
  </si>
  <si>
    <t>wpisujemy &amp; dla przedmiotu praktycznego przygotowania zawodowego</t>
  </si>
  <si>
    <t>Język obcy - angielski + specjalistyczny</t>
  </si>
  <si>
    <t>Aktywność rekreacyjna i usprawnianie fizyczne</t>
  </si>
  <si>
    <t>Techniki negocjacji</t>
  </si>
  <si>
    <t>Podstawy zarządzania projektami</t>
  </si>
  <si>
    <t>Zagadnienia prawne w geodezji i kartografii</t>
  </si>
  <si>
    <t xml:space="preserve">Statystyka matematyczna i rachunek wariacyjny </t>
  </si>
  <si>
    <t>Zaawansowane elektroniczne techniki pomiarowe</t>
  </si>
  <si>
    <t>Metody opracowania obserwacji i wizualizacji wyników</t>
  </si>
  <si>
    <t>Geodezyjne systemy odniesień przestrzennych</t>
  </si>
  <si>
    <t>Tworzenie baz danych przestrzennych</t>
  </si>
  <si>
    <t xml:space="preserve">Mapy cyfrowe </t>
  </si>
  <si>
    <t>Fotogrametria</t>
  </si>
  <si>
    <t>Numeryczne algorytmy inżynierskie</t>
  </si>
  <si>
    <t>Zagadnienia prawne katastru, gospodarki nieruchomościami i wyceny nieruchomości</t>
  </si>
  <si>
    <t>Teledetekcja i cyfrowe przetwarzanie obrazów</t>
  </si>
  <si>
    <t>Praktyka zawodowa w przedsiębiorstwach</t>
  </si>
  <si>
    <t xml:space="preserve">Metodyka badań naukowych </t>
  </si>
  <si>
    <t>PRZEDMIOTY FAKULTATYWNE (do wyboru)</t>
  </si>
  <si>
    <t>D</t>
  </si>
  <si>
    <t>D1</t>
  </si>
  <si>
    <t>Geoinformatyka geodezyjno-kartograficzna  (student wybiera 1 moduł)</t>
  </si>
  <si>
    <t>moduł 1</t>
  </si>
  <si>
    <t xml:space="preserve">Geodezja w inżynierii przestrzennej I </t>
  </si>
  <si>
    <t xml:space="preserve">Naziemne i satelitarne techniki pomiarowe </t>
  </si>
  <si>
    <t>Informatyka geodezyjna i programowanie obliczeń geodezyjnych</t>
  </si>
  <si>
    <t>Geodezja w inżynierii przestrzennej II</t>
  </si>
  <si>
    <t>Kataster</t>
  </si>
  <si>
    <t>Gospodarka nieruchomościami i wycena nieruchomości</t>
  </si>
  <si>
    <t xml:space="preserve">Opracowanie, modyfikacja i konwersja mapy numerycznej </t>
  </si>
  <si>
    <t xml:space="preserve">Programowanie w  środowsku inżynierskim dla potrzeb geodezji i kartografii </t>
  </si>
  <si>
    <t>moduł 2</t>
  </si>
  <si>
    <t>D2</t>
  </si>
  <si>
    <t xml:space="preserve">Zautomatyzowane metody pomiaru infrastruktury i opracowywania podkładów mapowych </t>
  </si>
  <si>
    <t xml:space="preserve">Naziemne i satelitarne techniki pomiarowe w geodezji </t>
  </si>
  <si>
    <t>Programy i systemy obliczeń geodezyjnych oraz  ich raporty</t>
  </si>
  <si>
    <t>Geodezja w inżynierii budowlanej i wodnej</t>
  </si>
  <si>
    <t>Geodezja w inżynierii przestrzennej</t>
  </si>
  <si>
    <t>Zasady formalno-prawne opracowywania operatu pomiarowego z czynności geodezyjnych</t>
  </si>
  <si>
    <t>Podstawy prawne dla rzeczoznawstwa majątkowego</t>
  </si>
  <si>
    <t>Podstawy ekonomiczne dla rzeczoznawstwa majątkowego</t>
  </si>
  <si>
    <t>Metody analizy rynku nieruchomości</t>
  </si>
  <si>
    <t>Wycena nieruchomości</t>
  </si>
  <si>
    <t>Zagadnienia interdyscyplinarne dla rzeczoznawstwa majątkowego</t>
  </si>
  <si>
    <t>Wycena różnych rodzajów nieruchomości i dla różnych celów</t>
  </si>
  <si>
    <t>Oprogramowanie do szacowania rynkowej wartości nieruchomości i przedsiębiorstw</t>
  </si>
  <si>
    <t>Geodezja gospodarcza i wycena nieruchomości (student wybiera 1 moduł)</t>
  </si>
  <si>
    <t>F</t>
  </si>
  <si>
    <t>Przetwarzanie danych przestrzennych</t>
  </si>
  <si>
    <t>Kartografia tematyczna i mobilna</t>
  </si>
  <si>
    <t>Metody analizy danych przestrzennych</t>
  </si>
  <si>
    <t xml:space="preserve">Informatyka I </t>
  </si>
  <si>
    <t xml:space="preserve">Informatyka II </t>
  </si>
  <si>
    <t>Podstawy technologiczne infrastruktur informacji przestrzennej</t>
  </si>
  <si>
    <t xml:space="preserve">Programowanie aplikacji geoinformacyjnych </t>
  </si>
  <si>
    <t>Zawanasowane analizy przestrzenne i ich automatyzacja</t>
  </si>
  <si>
    <t>Modelowanie i wizualizacja danych przestrzennych</t>
  </si>
  <si>
    <t>&amp;</t>
  </si>
  <si>
    <t>Suma (specjalność geoinformatyka geodezyjno-kartograficzna)</t>
  </si>
  <si>
    <t>Suma (specjalność geodezja gospodarcza i wycena nieruchomości)</t>
  </si>
  <si>
    <t>Suma bez praktyki zawodowej w zakładach</t>
  </si>
  <si>
    <t>specjalność A</t>
  </si>
  <si>
    <t>Godziny dydaktyczne</t>
  </si>
  <si>
    <t xml:space="preserve">Liczba </t>
  </si>
  <si>
    <t>%</t>
  </si>
  <si>
    <t>Przedmioty wybieralne:</t>
  </si>
  <si>
    <t>Praktyczne przygotowanie zawodowe</t>
  </si>
  <si>
    <t>Przedmioty wybieralne*</t>
  </si>
  <si>
    <t>Przedmioty związane z praktycznym przygotowaniem *</t>
  </si>
  <si>
    <t>* Wskaźniki identyczne dla obu specjalności, tj. geoinformatyka geodezyjno-kartograficzna</t>
  </si>
  <si>
    <t>oraz geodezja gospodarcza i wycena nieruchomości</t>
  </si>
  <si>
    <t xml:space="preserve">Geodezja i Kartografia 2018/2019 </t>
  </si>
  <si>
    <t>Język obcy branżowy</t>
  </si>
  <si>
    <r>
      <t xml:space="preserve">Stopień studiów - forma studiów: </t>
    </r>
    <r>
      <rPr>
        <b/>
        <i/>
        <sz val="14"/>
        <rFont val="Arial"/>
        <family val="2"/>
        <charset val="238"/>
      </rPr>
      <t xml:space="preserve"> II stopień stcjonarne - profil praktyczny</t>
    </r>
  </si>
  <si>
    <t xml:space="preserve">Załącznik nr 1  do Uchwały nr 25/2018 Rady                                                                                                                                                   Instytutu Inżynierii Technicznej  PWSTE z dnia 13.06.2018 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</si>
</sst>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2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 CE"/>
    </font>
    <font>
      <b/>
      <i/>
      <sz val="10"/>
      <color rgb="FF00B0F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32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center"/>
    </xf>
    <xf numFmtId="0" fontId="11" fillId="7" borderId="39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 applyBorder="1" applyAlignment="1"/>
    <xf numFmtId="0" fontId="6" fillId="0" borderId="3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44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left" wrapText="1"/>
    </xf>
    <xf numFmtId="0" fontId="17" fillId="0" borderId="22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6" fillId="0" borderId="4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11" fillId="0" borderId="45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left" vertical="center" wrapText="1"/>
    </xf>
    <xf numFmtId="0" fontId="9" fillId="9" borderId="7" xfId="0" applyFont="1" applyFill="1" applyBorder="1" applyAlignment="1">
      <alignment vertical="center"/>
    </xf>
    <xf numFmtId="0" fontId="9" fillId="9" borderId="33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9" fillId="11" borderId="22" xfId="0" applyFont="1" applyFill="1" applyBorder="1" applyAlignment="1">
      <alignment horizontal="center"/>
    </xf>
    <xf numFmtId="0" fontId="9" fillId="11" borderId="2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left" vertical="center" wrapText="1"/>
    </xf>
    <xf numFmtId="0" fontId="9" fillId="1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32" xfId="1" applyFont="1" applyFill="1" applyBorder="1" applyAlignment="1">
      <alignment horizontal="center"/>
    </xf>
    <xf numFmtId="0" fontId="21" fillId="11" borderId="26" xfId="1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9" borderId="36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18" fillId="10" borderId="22" xfId="0" applyFont="1" applyFill="1" applyBorder="1" applyAlignment="1"/>
    <xf numFmtId="0" fontId="2" fillId="10" borderId="22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17" fillId="3" borderId="22" xfId="1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7" fillId="0" borderId="5" xfId="1" applyFont="1" applyFill="1" applyBorder="1" applyAlignment="1">
      <alignment horizontal="left"/>
    </xf>
    <xf numFmtId="0" fontId="0" fillId="6" borderId="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wrapText="1"/>
    </xf>
    <xf numFmtId="0" fontId="17" fillId="0" borderId="6" xfId="1" applyFont="1" applyFill="1" applyBorder="1" applyAlignment="1">
      <alignment wrapText="1"/>
    </xf>
    <xf numFmtId="0" fontId="17" fillId="0" borderId="2" xfId="1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1" borderId="5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1" fillId="0" borderId="1" xfId="0" applyFont="1" applyBorder="1" applyAlignment="1"/>
    <xf numFmtId="0" fontId="1" fillId="0" borderId="35" xfId="0" applyFont="1" applyFill="1" applyBorder="1" applyAlignment="1">
      <alignment horizontal="left"/>
    </xf>
    <xf numFmtId="0" fontId="7" fillId="0" borderId="35" xfId="0" applyFont="1" applyBorder="1" applyAlignment="1"/>
    <xf numFmtId="0" fontId="3" fillId="0" borderId="35" xfId="0" applyFont="1" applyBorder="1"/>
    <xf numFmtId="0" fontId="3" fillId="0" borderId="42" xfId="0" applyFont="1" applyBorder="1"/>
    <xf numFmtId="0" fontId="3" fillId="0" borderId="19" xfId="0" applyFont="1" applyBorder="1" applyAlignment="1"/>
    <xf numFmtId="0" fontId="2" fillId="0" borderId="32" xfId="0" applyFont="1" applyBorder="1" applyAlignment="1">
      <alignment horizontal="left"/>
    </xf>
    <xf numFmtId="0" fontId="3" fillId="0" borderId="40" xfId="0" applyFont="1" applyBorder="1"/>
    <xf numFmtId="0" fontId="3" fillId="0" borderId="4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/>
    <xf numFmtId="0" fontId="5" fillId="0" borderId="0" xfId="0" applyFont="1" applyBorder="1" applyAlignment="1"/>
    <xf numFmtId="0" fontId="6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/>
    <xf numFmtId="0" fontId="16" fillId="0" borderId="22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 wrapText="1"/>
    </xf>
    <xf numFmtId="0" fontId="21" fillId="11" borderId="31" xfId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horizontal="center"/>
    </xf>
    <xf numFmtId="0" fontId="3" fillId="13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0" xfId="0" applyFill="1"/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12" fillId="14" borderId="0" xfId="0" applyFont="1" applyFill="1" applyBorder="1" applyAlignment="1"/>
    <xf numFmtId="0" fontId="12" fillId="9" borderId="0" xfId="0" applyFont="1" applyFill="1" applyBorder="1" applyAlignment="1"/>
    <xf numFmtId="0" fontId="12" fillId="12" borderId="0" xfId="0" applyFont="1" applyFill="1" applyBorder="1" applyAlignment="1"/>
    <xf numFmtId="0" fontId="9" fillId="4" borderId="31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50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16" fillId="0" borderId="22" xfId="1" applyFont="1" applyFill="1" applyBorder="1" applyAlignment="1">
      <alignment horizontal="left"/>
    </xf>
    <xf numFmtId="0" fontId="16" fillId="10" borderId="2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/>
    </xf>
    <xf numFmtId="0" fontId="0" fillId="10" borderId="22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wrapText="1"/>
    </xf>
    <xf numFmtId="0" fontId="3" fillId="10" borderId="22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6" fillId="0" borderId="37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9" fillId="13" borderId="32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42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 wrapText="1"/>
    </xf>
    <xf numFmtId="0" fontId="9" fillId="13" borderId="33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/>
    </xf>
    <xf numFmtId="0" fontId="9" fillId="13" borderId="3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3" fillId="0" borderId="28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CCFFCC"/>
      <color rgb="FFFFFF00"/>
      <color rgb="FFF2DDDC"/>
      <color rgb="FFFF9999"/>
      <color rgb="FFFFFF99"/>
      <color rgb="FFFFCC99"/>
      <color rgb="FFFF5050"/>
      <color rgb="FFFFCC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A107"/>
  <sheetViews>
    <sheetView showGridLines="0" tabSelected="1" showWhiteSpace="0" zoomScale="85" zoomScaleNormal="85" zoomScalePageLayoutView="80" workbookViewId="0">
      <selection activeCell="G3" sqref="G3"/>
    </sheetView>
  </sheetViews>
  <sheetFormatPr defaultColWidth="9.140625" defaultRowHeight="12.75" x14ac:dyDescent="0.2"/>
  <cols>
    <col min="1" max="1" width="3.28515625" style="128" customWidth="1"/>
    <col min="2" max="2" width="75.7109375" style="68" customWidth="1"/>
    <col min="3" max="4" width="4.7109375" style="2" customWidth="1"/>
    <col min="5" max="5" width="6.5703125" style="2" customWidth="1"/>
    <col min="6" max="9" width="4.85546875" style="2" customWidth="1"/>
    <col min="10" max="10" width="5.42578125" style="2" customWidth="1"/>
    <col min="11" max="13" width="4.85546875" style="2" customWidth="1"/>
    <col min="14" max="14" width="5.140625" style="1" customWidth="1"/>
    <col min="15" max="15" width="3.7109375" style="1" customWidth="1"/>
    <col min="16" max="16" width="4.28515625" style="1" customWidth="1"/>
    <col min="17" max="17" width="3.7109375" style="1" customWidth="1"/>
    <col min="18" max="18" width="4.42578125" style="1" customWidth="1"/>
    <col min="19" max="23" width="3.7109375" style="1" customWidth="1"/>
    <col min="24" max="24" width="4.140625" style="1" customWidth="1"/>
    <col min="25" max="25" width="3.7109375" style="1" customWidth="1"/>
    <col min="26" max="26" width="4.42578125" style="1" customWidth="1"/>
    <col min="27" max="27" width="3.7109375" style="1" customWidth="1"/>
    <col min="28" max="28" width="4.5703125" style="1" customWidth="1"/>
    <col min="29" max="37" width="3.7109375" style="1" customWidth="1"/>
    <col min="38" max="38" width="4.42578125" style="1" customWidth="1"/>
    <col min="39" max="43" width="3.7109375" style="1" customWidth="1"/>
    <col min="44" max="44" width="6.5703125" style="1" customWidth="1"/>
    <col min="45" max="45" width="9.140625" style="54"/>
    <col min="46" max="46" width="9.140625" style="2"/>
    <col min="47" max="47" width="9.140625" style="61"/>
    <col min="48" max="16384" width="9.140625" style="1"/>
  </cols>
  <sheetData>
    <row r="1" spans="1:47" ht="21.6" customHeight="1" x14ac:dyDescent="0.2">
      <c r="A1" s="45"/>
      <c r="B1" s="45"/>
      <c r="AS1" s="277"/>
      <c r="AT1" s="277"/>
      <c r="AU1" s="277"/>
    </row>
    <row r="2" spans="1:47" ht="21.6" customHeight="1" x14ac:dyDescent="0.2">
      <c r="A2" s="279"/>
      <c r="B2" s="279"/>
      <c r="AS2" s="277"/>
      <c r="AT2" s="277"/>
      <c r="AU2" s="277"/>
    </row>
    <row r="3" spans="1:47" ht="47.45" customHeight="1" x14ac:dyDescent="0.5">
      <c r="A3" s="201" t="s">
        <v>0</v>
      </c>
      <c r="B3" s="207"/>
      <c r="C3" s="211"/>
      <c r="D3" s="211"/>
      <c r="E3" s="211"/>
      <c r="F3" s="211"/>
      <c r="G3" s="211"/>
      <c r="H3" s="211"/>
      <c r="I3" s="211"/>
      <c r="J3" s="211"/>
      <c r="K3" s="211"/>
      <c r="L3" s="210" t="s">
        <v>1</v>
      </c>
      <c r="M3" s="210"/>
      <c r="N3" s="210"/>
      <c r="O3" s="210"/>
      <c r="P3" s="210"/>
      <c r="Q3" s="210"/>
      <c r="R3" s="210"/>
      <c r="S3" s="210"/>
      <c r="T3" s="210"/>
      <c r="U3" s="60"/>
      <c r="V3" s="60"/>
      <c r="W3" s="60"/>
      <c r="X3" s="212"/>
      <c r="Y3" s="212"/>
      <c r="Z3" s="212"/>
      <c r="AA3" s="280" t="s">
        <v>121</v>
      </c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</row>
    <row r="4" spans="1:47" ht="25.9" customHeight="1" x14ac:dyDescent="0.25">
      <c r="A4" s="202" t="s">
        <v>2</v>
      </c>
      <c r="B4" s="208"/>
      <c r="C4" s="213"/>
      <c r="D4" s="213"/>
      <c r="E4" s="211"/>
      <c r="F4" s="214"/>
      <c r="G4" s="214"/>
      <c r="H4" s="211"/>
      <c r="I4" s="211"/>
      <c r="J4" s="211"/>
      <c r="K4" s="211"/>
      <c r="L4" s="211"/>
      <c r="M4" s="211"/>
      <c r="N4" s="212"/>
      <c r="O4" s="212"/>
      <c r="S4" s="212"/>
      <c r="T4" s="212" t="s">
        <v>3</v>
      </c>
      <c r="U4" s="212"/>
      <c r="V4" s="212"/>
      <c r="W4" s="212"/>
      <c r="Y4" s="212"/>
      <c r="Z4" s="215" t="s">
        <v>118</v>
      </c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12"/>
      <c r="AL4" s="212"/>
      <c r="AM4" s="212"/>
      <c r="AN4" s="212"/>
      <c r="AO4" s="212"/>
      <c r="AP4" s="212"/>
      <c r="AQ4" s="212"/>
    </row>
    <row r="5" spans="1:47" ht="21.75" customHeight="1" x14ac:dyDescent="0.25">
      <c r="A5" s="203" t="s">
        <v>4</v>
      </c>
      <c r="B5" s="209"/>
      <c r="C5" s="213"/>
      <c r="D5" s="213"/>
      <c r="E5" s="211"/>
      <c r="F5" s="214"/>
      <c r="G5" s="214"/>
      <c r="H5" s="211"/>
      <c r="I5" s="211"/>
      <c r="J5" s="211"/>
      <c r="K5" s="211"/>
      <c r="L5" s="211"/>
      <c r="M5" s="211"/>
      <c r="N5" s="212"/>
      <c r="O5" s="212"/>
      <c r="S5" s="212"/>
      <c r="T5" s="212" t="s">
        <v>5</v>
      </c>
      <c r="U5" s="212"/>
      <c r="V5" s="212"/>
      <c r="W5" s="212"/>
      <c r="X5" s="212"/>
      <c r="Y5" s="60"/>
      <c r="Z5" s="216" t="s">
        <v>6</v>
      </c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60"/>
      <c r="AL5" s="60"/>
      <c r="AM5" s="60"/>
      <c r="AN5" s="60"/>
      <c r="AO5" s="60"/>
      <c r="AP5" s="60"/>
      <c r="AQ5" s="60"/>
    </row>
    <row r="6" spans="1:47" x14ac:dyDescent="0.2">
      <c r="A6" s="204"/>
      <c r="B6" s="209"/>
      <c r="C6" s="213"/>
      <c r="D6" s="213"/>
      <c r="E6" s="211"/>
      <c r="F6" s="214"/>
      <c r="G6" s="214"/>
      <c r="H6" s="211"/>
      <c r="I6" s="211"/>
      <c r="J6" s="211"/>
      <c r="K6" s="211"/>
      <c r="L6" s="211"/>
      <c r="M6" s="211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60"/>
      <c r="Z6" s="216" t="s">
        <v>7</v>
      </c>
      <c r="AA6" s="212"/>
      <c r="AB6" s="212"/>
      <c r="AC6" s="216"/>
      <c r="AD6" s="212"/>
      <c r="AE6" s="212"/>
      <c r="AF6" s="212"/>
      <c r="AH6" s="60"/>
      <c r="AI6" s="212"/>
      <c r="AJ6" s="60"/>
      <c r="AK6" s="60"/>
      <c r="AL6" s="60"/>
      <c r="AM6" s="60"/>
      <c r="AN6" s="60"/>
      <c r="AO6" s="60"/>
      <c r="AP6" s="60"/>
      <c r="AQ6" s="60"/>
    </row>
    <row r="7" spans="1:47" x14ac:dyDescent="0.2">
      <c r="A7" s="204"/>
      <c r="B7" s="209"/>
      <c r="C7" s="213"/>
      <c r="D7" s="213"/>
      <c r="E7" s="211"/>
      <c r="F7" s="214"/>
      <c r="G7" s="214"/>
      <c r="H7" s="211"/>
      <c r="I7" s="211"/>
      <c r="J7" s="211"/>
      <c r="K7" s="211"/>
      <c r="L7" s="211"/>
      <c r="M7" s="211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60"/>
      <c r="Z7" s="216"/>
      <c r="AA7" s="212"/>
      <c r="AB7" s="212"/>
      <c r="AC7" s="216"/>
      <c r="AD7" s="212"/>
      <c r="AE7" s="212"/>
      <c r="AF7" s="212"/>
      <c r="AH7" s="60"/>
      <c r="AI7" s="212"/>
      <c r="AJ7" s="60"/>
      <c r="AK7" s="60"/>
      <c r="AL7" s="60"/>
      <c r="AM7" s="60"/>
      <c r="AN7" s="60"/>
      <c r="AO7" s="60"/>
      <c r="AP7" s="60"/>
      <c r="AQ7" s="60"/>
    </row>
    <row r="8" spans="1:47" ht="13.9" customHeight="1" x14ac:dyDescent="0.25">
      <c r="A8" s="204"/>
      <c r="B8" s="209"/>
      <c r="C8" s="213"/>
      <c r="D8" s="213"/>
      <c r="E8" s="211"/>
      <c r="F8" s="214"/>
      <c r="G8" s="214"/>
      <c r="H8" s="211"/>
      <c r="I8" s="211"/>
      <c r="J8" s="211"/>
      <c r="K8" s="211"/>
      <c r="L8" s="211"/>
      <c r="M8" s="211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60"/>
      <c r="Z8" s="216"/>
      <c r="AA8" s="212"/>
      <c r="AB8" s="212"/>
      <c r="AC8" s="3"/>
      <c r="AD8" s="3"/>
      <c r="AE8" s="3"/>
      <c r="AF8" s="3"/>
      <c r="AH8" s="60"/>
      <c r="AI8" s="212"/>
      <c r="AJ8" s="60"/>
      <c r="AK8" s="60"/>
      <c r="AL8" s="60"/>
      <c r="AM8" s="60"/>
      <c r="AN8" s="60"/>
      <c r="AO8" s="60"/>
      <c r="AP8" s="60"/>
      <c r="AQ8" s="60"/>
    </row>
    <row r="9" spans="1:47" ht="20.100000000000001" customHeight="1" x14ac:dyDescent="0.3">
      <c r="A9" s="205"/>
      <c r="B9" s="206"/>
      <c r="C9" s="284" t="s">
        <v>120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</row>
    <row r="10" spans="1:47" s="5" customFormat="1" ht="13.5" customHeight="1" x14ac:dyDescent="0.2">
      <c r="A10" s="304" t="s">
        <v>10</v>
      </c>
      <c r="B10" s="301" t="s">
        <v>11</v>
      </c>
      <c r="C10" s="307" t="s">
        <v>16</v>
      </c>
      <c r="D10" s="310" t="s">
        <v>17</v>
      </c>
      <c r="E10" s="296" t="s">
        <v>8</v>
      </c>
      <c r="F10" s="296"/>
      <c r="G10" s="296"/>
      <c r="H10" s="296"/>
      <c r="I10" s="296"/>
      <c r="J10" s="296"/>
      <c r="K10" s="296"/>
      <c r="L10" s="296"/>
      <c r="M10" s="296"/>
      <c r="N10" s="217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00" t="s">
        <v>9</v>
      </c>
      <c r="AJ10" s="200"/>
      <c r="AK10" s="200"/>
      <c r="AL10" s="200"/>
      <c r="AM10" s="200"/>
      <c r="AN10" s="200"/>
      <c r="AO10" s="200"/>
      <c r="AP10" s="199"/>
      <c r="AQ10" s="199"/>
      <c r="AR10" s="219"/>
      <c r="AS10" s="54"/>
      <c r="AT10" s="128"/>
      <c r="AU10" s="54"/>
    </row>
    <row r="11" spans="1:47" s="7" customFormat="1" ht="14.25" customHeight="1" x14ac:dyDescent="0.2">
      <c r="A11" s="305"/>
      <c r="B11" s="302"/>
      <c r="C11" s="308"/>
      <c r="D11" s="311"/>
      <c r="E11" s="160"/>
      <c r="F11" s="297" t="s">
        <v>12</v>
      </c>
      <c r="G11" s="298"/>
      <c r="H11" s="298"/>
      <c r="I11" s="298"/>
      <c r="J11" s="298"/>
      <c r="K11" s="298"/>
      <c r="L11" s="298"/>
      <c r="M11" s="299"/>
      <c r="N11" s="300" t="s">
        <v>13</v>
      </c>
      <c r="O11" s="290"/>
      <c r="P11" s="290"/>
      <c r="Q11" s="290"/>
      <c r="R11" s="290"/>
      <c r="S11" s="290"/>
      <c r="T11" s="290"/>
      <c r="U11" s="290"/>
      <c r="V11" s="290"/>
      <c r="W11" s="291"/>
      <c r="X11" s="286" t="s">
        <v>14</v>
      </c>
      <c r="Y11" s="287"/>
      <c r="Z11" s="287"/>
      <c r="AA11" s="287"/>
      <c r="AB11" s="287"/>
      <c r="AC11" s="287"/>
      <c r="AD11" s="287"/>
      <c r="AE11" s="287"/>
      <c r="AF11" s="287"/>
      <c r="AG11" s="288"/>
      <c r="AH11" s="289" t="s">
        <v>15</v>
      </c>
      <c r="AI11" s="290"/>
      <c r="AJ11" s="290"/>
      <c r="AK11" s="290"/>
      <c r="AL11" s="290"/>
      <c r="AM11" s="290"/>
      <c r="AN11" s="290"/>
      <c r="AO11" s="290"/>
      <c r="AP11" s="290"/>
      <c r="AQ11" s="291"/>
      <c r="AR11" s="220"/>
      <c r="AS11" s="230"/>
      <c r="AT11" s="6"/>
      <c r="AU11" s="232"/>
    </row>
    <row r="12" spans="1:47" s="5" customFormat="1" ht="44.25" customHeight="1" thickBot="1" x14ac:dyDescent="0.25">
      <c r="A12" s="306"/>
      <c r="B12" s="303"/>
      <c r="C12" s="309"/>
      <c r="D12" s="312"/>
      <c r="E12" s="159"/>
      <c r="F12" s="8" t="s">
        <v>18</v>
      </c>
      <c r="G12" s="9" t="s">
        <v>19</v>
      </c>
      <c r="H12" s="10" t="s">
        <v>20</v>
      </c>
      <c r="I12" s="10" t="s">
        <v>21</v>
      </c>
      <c r="J12" s="10" t="s">
        <v>22</v>
      </c>
      <c r="K12" s="11" t="s">
        <v>23</v>
      </c>
      <c r="L12" s="12" t="s">
        <v>24</v>
      </c>
      <c r="M12" s="12" t="s">
        <v>25</v>
      </c>
      <c r="N12" s="13" t="str">
        <f>F12</f>
        <v>W</v>
      </c>
      <c r="O12" s="9" t="s">
        <v>19</v>
      </c>
      <c r="P12" s="10" t="s">
        <v>20</v>
      </c>
      <c r="Q12" s="10" t="s">
        <v>21</v>
      </c>
      <c r="R12" s="10" t="s">
        <v>22</v>
      </c>
      <c r="S12" s="11" t="s">
        <v>23</v>
      </c>
      <c r="T12" s="12" t="s">
        <v>24</v>
      </c>
      <c r="U12" s="12" t="s">
        <v>25</v>
      </c>
      <c r="V12" s="14" t="s">
        <v>26</v>
      </c>
      <c r="W12" s="15" t="s">
        <v>27</v>
      </c>
      <c r="X12" s="16" t="s">
        <v>18</v>
      </c>
      <c r="Y12" s="17" t="s">
        <v>19</v>
      </c>
      <c r="Z12" s="10" t="s">
        <v>20</v>
      </c>
      <c r="AA12" s="10" t="s">
        <v>21</v>
      </c>
      <c r="AB12" s="10" t="s">
        <v>22</v>
      </c>
      <c r="AC12" s="11" t="s">
        <v>23</v>
      </c>
      <c r="AD12" s="12" t="s">
        <v>24</v>
      </c>
      <c r="AE12" s="12" t="s">
        <v>25</v>
      </c>
      <c r="AF12" s="14" t="s">
        <v>26</v>
      </c>
      <c r="AG12" s="15" t="s">
        <v>27</v>
      </c>
      <c r="AH12" s="16" t="s">
        <v>18</v>
      </c>
      <c r="AI12" s="17" t="s">
        <v>19</v>
      </c>
      <c r="AJ12" s="10" t="s">
        <v>20</v>
      </c>
      <c r="AK12" s="10" t="s">
        <v>21</v>
      </c>
      <c r="AL12" s="10" t="s">
        <v>22</v>
      </c>
      <c r="AM12" s="11" t="s">
        <v>23</v>
      </c>
      <c r="AN12" s="12" t="s">
        <v>24</v>
      </c>
      <c r="AO12" s="12" t="s">
        <v>25</v>
      </c>
      <c r="AP12" s="14" t="s">
        <v>26</v>
      </c>
      <c r="AQ12" s="15" t="s">
        <v>27</v>
      </c>
      <c r="AR12" s="18" t="s">
        <v>28</v>
      </c>
      <c r="AS12" s="54"/>
      <c r="AT12" s="4"/>
      <c r="AU12" s="61"/>
    </row>
    <row r="13" spans="1:47" s="23" customFormat="1" ht="25.5" customHeight="1" x14ac:dyDescent="0.2">
      <c r="A13" s="19" t="s">
        <v>29</v>
      </c>
      <c r="B13" s="20" t="s">
        <v>30</v>
      </c>
      <c r="C13" s="21"/>
      <c r="D13" s="21"/>
      <c r="E13" s="22">
        <f>SUM(F13:M13)</f>
        <v>150</v>
      </c>
      <c r="F13" s="22">
        <f t="shared" ref="F13:U13" si="0">SUM(F14:F18)</f>
        <v>15</v>
      </c>
      <c r="G13" s="22">
        <f t="shared" si="0"/>
        <v>30</v>
      </c>
      <c r="H13" s="22">
        <f t="shared" si="0"/>
        <v>15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2">
        <f t="shared" si="0"/>
        <v>90</v>
      </c>
      <c r="M13" s="22">
        <f t="shared" si="0"/>
        <v>0</v>
      </c>
      <c r="N13" s="116">
        <f t="shared" si="0"/>
        <v>15</v>
      </c>
      <c r="O13" s="117">
        <f t="shared" si="0"/>
        <v>30</v>
      </c>
      <c r="P13" s="117">
        <f t="shared" si="0"/>
        <v>15</v>
      </c>
      <c r="Q13" s="117">
        <f t="shared" si="0"/>
        <v>0</v>
      </c>
      <c r="R13" s="117">
        <f t="shared" si="0"/>
        <v>0</v>
      </c>
      <c r="S13" s="117">
        <f t="shared" si="0"/>
        <v>0</v>
      </c>
      <c r="T13" s="117">
        <f t="shared" si="0"/>
        <v>30</v>
      </c>
      <c r="U13" s="117">
        <f t="shared" si="0"/>
        <v>0</v>
      </c>
      <c r="V13" s="118">
        <f>COUNTIF(V14:V18,"E")</f>
        <v>0</v>
      </c>
      <c r="W13" s="119">
        <f t="shared" ref="W13:AE13" si="1">SUM(W14:W18)</f>
        <v>6</v>
      </c>
      <c r="X13" s="116">
        <f t="shared" si="1"/>
        <v>0</v>
      </c>
      <c r="Y13" s="117">
        <f t="shared" si="1"/>
        <v>0</v>
      </c>
      <c r="Z13" s="117">
        <f t="shared" si="1"/>
        <v>0</v>
      </c>
      <c r="AA13" s="117">
        <f t="shared" si="1"/>
        <v>0</v>
      </c>
      <c r="AB13" s="117">
        <f t="shared" si="1"/>
        <v>0</v>
      </c>
      <c r="AC13" s="117">
        <f t="shared" si="1"/>
        <v>0</v>
      </c>
      <c r="AD13" s="117">
        <f t="shared" si="1"/>
        <v>30</v>
      </c>
      <c r="AE13" s="117">
        <f t="shared" si="1"/>
        <v>0</v>
      </c>
      <c r="AF13" s="118">
        <f>COUNTIF(AF14:AF18,"E")</f>
        <v>1</v>
      </c>
      <c r="AG13" s="119">
        <f t="shared" ref="AG13:AO13" si="2">SUM(AG14:AG18)</f>
        <v>3</v>
      </c>
      <c r="AH13" s="116">
        <f t="shared" si="2"/>
        <v>0</v>
      </c>
      <c r="AI13" s="117">
        <f t="shared" si="2"/>
        <v>0</v>
      </c>
      <c r="AJ13" s="117">
        <f t="shared" si="2"/>
        <v>0</v>
      </c>
      <c r="AK13" s="117">
        <f t="shared" si="2"/>
        <v>0</v>
      </c>
      <c r="AL13" s="117">
        <f t="shared" si="2"/>
        <v>0</v>
      </c>
      <c r="AM13" s="117">
        <f t="shared" si="2"/>
        <v>0</v>
      </c>
      <c r="AN13" s="117">
        <f t="shared" si="2"/>
        <v>30</v>
      </c>
      <c r="AO13" s="117">
        <f t="shared" si="2"/>
        <v>0</v>
      </c>
      <c r="AP13" s="118">
        <f>COUNTIF(AP14:AP18,"E")</f>
        <v>0</v>
      </c>
      <c r="AQ13" s="120">
        <f t="shared" ref="AQ13" si="3">SUM(AQ14:AQ18)</f>
        <v>2</v>
      </c>
      <c r="AR13" s="115">
        <f>SUM(AR14:AR18)</f>
        <v>11</v>
      </c>
      <c r="AS13" s="231"/>
      <c r="AT13" s="231"/>
      <c r="AU13" s="233"/>
    </row>
    <row r="14" spans="1:47" s="5" customFormat="1" x14ac:dyDescent="0.2">
      <c r="A14" s="69">
        <v>1</v>
      </c>
      <c r="B14" s="269" t="s">
        <v>48</v>
      </c>
      <c r="C14" s="269"/>
      <c r="D14" s="173" t="s">
        <v>31</v>
      </c>
      <c r="E14" s="24">
        <f>SUM(F14:M14)</f>
        <v>60</v>
      </c>
      <c r="F14" s="121">
        <f t="shared" ref="F14:M17" si="4">SUM(N14+X14+AH14)</f>
        <v>0</v>
      </c>
      <c r="G14" s="121">
        <f t="shared" si="4"/>
        <v>0</v>
      </c>
      <c r="H14" s="121">
        <f t="shared" si="4"/>
        <v>0</v>
      </c>
      <c r="I14" s="121">
        <f t="shared" si="4"/>
        <v>0</v>
      </c>
      <c r="J14" s="121">
        <f t="shared" si="4"/>
        <v>0</v>
      </c>
      <c r="K14" s="121">
        <f t="shared" si="4"/>
        <v>0</v>
      </c>
      <c r="L14" s="121">
        <f t="shared" si="4"/>
        <v>60</v>
      </c>
      <c r="M14" s="121">
        <f t="shared" si="4"/>
        <v>0</v>
      </c>
      <c r="N14" s="106"/>
      <c r="O14" s="86"/>
      <c r="P14" s="102"/>
      <c r="Q14" s="102"/>
      <c r="R14" s="102"/>
      <c r="S14" s="102"/>
      <c r="T14" s="102">
        <v>30</v>
      </c>
      <c r="U14" s="102"/>
      <c r="V14" s="105"/>
      <c r="W14" s="89">
        <v>2</v>
      </c>
      <c r="X14" s="106"/>
      <c r="Y14" s="86"/>
      <c r="Z14" s="86"/>
      <c r="AA14" s="102"/>
      <c r="AB14" s="102"/>
      <c r="AC14" s="102"/>
      <c r="AD14" s="102">
        <v>30</v>
      </c>
      <c r="AE14" s="102"/>
      <c r="AF14" s="105" t="s">
        <v>32</v>
      </c>
      <c r="AG14" s="113">
        <v>3</v>
      </c>
      <c r="AH14" s="90"/>
      <c r="AI14" s="86"/>
      <c r="AJ14" s="102"/>
      <c r="AK14" s="102"/>
      <c r="AL14" s="102"/>
      <c r="AM14" s="102"/>
      <c r="AN14" s="102"/>
      <c r="AO14" s="102"/>
      <c r="AP14" s="105"/>
      <c r="AQ14" s="114"/>
      <c r="AR14" s="103">
        <f>(W14+AG14+AQ14)</f>
        <v>5</v>
      </c>
      <c r="AS14" s="54"/>
      <c r="AT14" s="54"/>
      <c r="AU14" s="61"/>
    </row>
    <row r="15" spans="1:47" s="5" customFormat="1" x14ac:dyDescent="0.2">
      <c r="A15" s="69">
        <v>2</v>
      </c>
      <c r="B15" s="269" t="s">
        <v>119</v>
      </c>
      <c r="C15" s="269"/>
      <c r="D15" s="173" t="s">
        <v>31</v>
      </c>
      <c r="E15" s="24">
        <f>SUM(F15:M15)</f>
        <v>30</v>
      </c>
      <c r="F15" s="121">
        <f t="shared" ref="F15" si="5">SUM(N15+X15+AH15)</f>
        <v>0</v>
      </c>
      <c r="G15" s="121">
        <f t="shared" ref="G15" si="6">SUM(O15+Y15+AI15)</f>
        <v>0</v>
      </c>
      <c r="H15" s="121">
        <f t="shared" ref="H15" si="7">SUM(P15+Z15+AJ15)</f>
        <v>0</v>
      </c>
      <c r="I15" s="121">
        <f t="shared" ref="I15" si="8">SUM(Q15+AA15+AK15)</f>
        <v>0</v>
      </c>
      <c r="J15" s="121">
        <f t="shared" ref="J15" si="9">SUM(R15+AB15+AL15)</f>
        <v>0</v>
      </c>
      <c r="K15" s="121">
        <f t="shared" ref="K15" si="10">SUM(S15+AC15+AM15)</f>
        <v>0</v>
      </c>
      <c r="L15" s="121">
        <f t="shared" ref="L15" si="11">SUM(T15+AD15+AN15)</f>
        <v>30</v>
      </c>
      <c r="M15" s="121">
        <f t="shared" ref="M15" si="12">SUM(U15+AE15+AO15)</f>
        <v>0</v>
      </c>
      <c r="N15" s="106"/>
      <c r="O15" s="86"/>
      <c r="P15" s="102"/>
      <c r="Q15" s="102"/>
      <c r="R15" s="102"/>
      <c r="S15" s="102"/>
      <c r="T15" s="102"/>
      <c r="U15" s="102"/>
      <c r="V15" s="105"/>
      <c r="W15" s="89"/>
      <c r="X15" s="106"/>
      <c r="Y15" s="86"/>
      <c r="Z15" s="86"/>
      <c r="AA15" s="102"/>
      <c r="AB15" s="102"/>
      <c r="AC15" s="102"/>
      <c r="AD15" s="102"/>
      <c r="AE15" s="102"/>
      <c r="AF15" s="105"/>
      <c r="AG15" s="113"/>
      <c r="AH15" s="90"/>
      <c r="AI15" s="86"/>
      <c r="AJ15" s="102"/>
      <c r="AK15" s="102"/>
      <c r="AL15" s="102"/>
      <c r="AM15" s="102"/>
      <c r="AN15" s="102">
        <v>30</v>
      </c>
      <c r="AO15" s="102"/>
      <c r="AP15" s="105"/>
      <c r="AQ15" s="114">
        <v>2</v>
      </c>
      <c r="AR15" s="103">
        <f>(W15+AG15+AQ15)</f>
        <v>2</v>
      </c>
      <c r="AS15" s="54"/>
      <c r="AT15" s="54"/>
      <c r="AU15" s="61"/>
    </row>
    <row r="16" spans="1:47" s="5" customFormat="1" x14ac:dyDescent="0.2">
      <c r="A16" s="69">
        <v>3</v>
      </c>
      <c r="B16" s="269" t="s">
        <v>49</v>
      </c>
      <c r="C16" s="269"/>
      <c r="D16" s="173"/>
      <c r="E16" s="24">
        <f t="shared" ref="E16:E17" si="13">SUM(F16:M16)</f>
        <v>30</v>
      </c>
      <c r="F16" s="121">
        <f t="shared" si="4"/>
        <v>0</v>
      </c>
      <c r="G16" s="121">
        <f t="shared" si="4"/>
        <v>30</v>
      </c>
      <c r="H16" s="121">
        <f t="shared" si="4"/>
        <v>0</v>
      </c>
      <c r="I16" s="121">
        <f t="shared" si="4"/>
        <v>0</v>
      </c>
      <c r="J16" s="121">
        <f t="shared" si="4"/>
        <v>0</v>
      </c>
      <c r="K16" s="121">
        <f t="shared" si="4"/>
        <v>0</v>
      </c>
      <c r="L16" s="121">
        <f t="shared" si="4"/>
        <v>0</v>
      </c>
      <c r="M16" s="121">
        <f t="shared" si="4"/>
        <v>0</v>
      </c>
      <c r="N16" s="106"/>
      <c r="O16" s="86">
        <v>30</v>
      </c>
      <c r="P16" s="102"/>
      <c r="Q16" s="102"/>
      <c r="R16" s="102"/>
      <c r="S16" s="102"/>
      <c r="T16" s="102"/>
      <c r="U16" s="102"/>
      <c r="V16" s="105"/>
      <c r="W16" s="89">
        <v>1</v>
      </c>
      <c r="X16" s="106"/>
      <c r="Y16" s="86"/>
      <c r="Z16" s="86"/>
      <c r="AA16" s="102"/>
      <c r="AB16" s="102"/>
      <c r="AC16" s="102"/>
      <c r="AD16" s="102"/>
      <c r="AE16" s="102"/>
      <c r="AF16" s="105"/>
      <c r="AG16" s="113"/>
      <c r="AH16" s="90"/>
      <c r="AI16" s="86"/>
      <c r="AJ16" s="102"/>
      <c r="AK16" s="102"/>
      <c r="AL16" s="102"/>
      <c r="AM16" s="102"/>
      <c r="AN16" s="102"/>
      <c r="AO16" s="102"/>
      <c r="AP16" s="105"/>
      <c r="AQ16" s="114"/>
      <c r="AR16" s="103">
        <f>(W16+AG16+AQ16)</f>
        <v>1</v>
      </c>
      <c r="AS16" s="54"/>
      <c r="AT16" s="54"/>
      <c r="AU16" s="61"/>
    </row>
    <row r="17" spans="1:142" s="243" customFormat="1" x14ac:dyDescent="0.2">
      <c r="A17" s="69">
        <v>4</v>
      </c>
      <c r="B17" s="269" t="s">
        <v>50</v>
      </c>
      <c r="C17" s="269"/>
      <c r="D17" s="173"/>
      <c r="E17" s="24">
        <f t="shared" si="13"/>
        <v>15</v>
      </c>
      <c r="F17" s="121">
        <f t="shared" si="4"/>
        <v>15</v>
      </c>
      <c r="G17" s="121">
        <f t="shared" si="4"/>
        <v>0</v>
      </c>
      <c r="H17" s="121">
        <f t="shared" si="4"/>
        <v>0</v>
      </c>
      <c r="I17" s="121">
        <f t="shared" si="4"/>
        <v>0</v>
      </c>
      <c r="J17" s="121">
        <f t="shared" si="4"/>
        <v>0</v>
      </c>
      <c r="K17" s="121">
        <f t="shared" si="4"/>
        <v>0</v>
      </c>
      <c r="L17" s="121">
        <f t="shared" si="4"/>
        <v>0</v>
      </c>
      <c r="M17" s="121">
        <f t="shared" si="4"/>
        <v>0</v>
      </c>
      <c r="N17" s="106">
        <v>15</v>
      </c>
      <c r="O17" s="86"/>
      <c r="P17" s="102"/>
      <c r="Q17" s="102"/>
      <c r="R17" s="102"/>
      <c r="S17" s="102"/>
      <c r="T17" s="102"/>
      <c r="U17" s="102"/>
      <c r="V17" s="105"/>
      <c r="W17" s="89">
        <v>1</v>
      </c>
      <c r="X17" s="106"/>
      <c r="Y17" s="86"/>
      <c r="Z17" s="86"/>
      <c r="AA17" s="102"/>
      <c r="AB17" s="102"/>
      <c r="AC17" s="102"/>
      <c r="AD17" s="102"/>
      <c r="AE17" s="102"/>
      <c r="AF17" s="105"/>
      <c r="AG17" s="113"/>
      <c r="AH17" s="90"/>
      <c r="AI17" s="86"/>
      <c r="AJ17" s="102"/>
      <c r="AK17" s="102"/>
      <c r="AL17" s="102"/>
      <c r="AM17" s="102"/>
      <c r="AN17" s="102"/>
      <c r="AO17" s="102"/>
      <c r="AP17" s="105"/>
      <c r="AQ17" s="114"/>
      <c r="AR17" s="103">
        <f>(W17+AG17+AQ17)</f>
        <v>1</v>
      </c>
      <c r="AS17" s="54"/>
      <c r="AT17" s="54"/>
      <c r="AU17" s="61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</row>
    <row r="18" spans="1:142" s="243" customFormat="1" x14ac:dyDescent="0.2">
      <c r="A18" s="69">
        <v>5</v>
      </c>
      <c r="B18" s="269" t="s">
        <v>51</v>
      </c>
      <c r="C18" s="269"/>
      <c r="D18" s="173"/>
      <c r="E18" s="24">
        <f t="shared" ref="E18" si="14">SUM(F18:M18)</f>
        <v>15</v>
      </c>
      <c r="F18" s="121">
        <f t="shared" ref="F18" si="15">SUM(N18+X18+AH18)</f>
        <v>0</v>
      </c>
      <c r="G18" s="121">
        <f t="shared" ref="G18" si="16">SUM(O18+Y18+AI18)</f>
        <v>0</v>
      </c>
      <c r="H18" s="121">
        <f t="shared" ref="H18" si="17">SUM(P18+Z18+AJ18)</f>
        <v>15</v>
      </c>
      <c r="I18" s="121">
        <f t="shared" ref="I18" si="18">SUM(Q18+AA18+AK18)</f>
        <v>0</v>
      </c>
      <c r="J18" s="121">
        <f t="shared" ref="J18" si="19">SUM(R18+AB18+AL18)</f>
        <v>0</v>
      </c>
      <c r="K18" s="121">
        <f t="shared" ref="K18" si="20">SUM(S18+AC18+AM18)</f>
        <v>0</v>
      </c>
      <c r="L18" s="121">
        <f t="shared" ref="L18" si="21">SUM(T18+AD18+AN18)</f>
        <v>0</v>
      </c>
      <c r="M18" s="121">
        <f t="shared" ref="M18" si="22">SUM(U18+AE18+AO18)</f>
        <v>0</v>
      </c>
      <c r="N18" s="106"/>
      <c r="O18" s="86"/>
      <c r="P18" s="102">
        <v>15</v>
      </c>
      <c r="Q18" s="102"/>
      <c r="R18" s="102"/>
      <c r="S18" s="102"/>
      <c r="T18" s="102"/>
      <c r="U18" s="102"/>
      <c r="V18" s="105"/>
      <c r="W18" s="89">
        <v>2</v>
      </c>
      <c r="X18" s="106"/>
      <c r="Y18" s="86"/>
      <c r="Z18" s="86"/>
      <c r="AA18" s="102"/>
      <c r="AB18" s="102"/>
      <c r="AC18" s="102"/>
      <c r="AD18" s="102"/>
      <c r="AE18" s="102"/>
      <c r="AF18" s="105"/>
      <c r="AG18" s="113"/>
      <c r="AH18" s="90"/>
      <c r="AI18" s="86"/>
      <c r="AJ18" s="102"/>
      <c r="AK18" s="102"/>
      <c r="AL18" s="102"/>
      <c r="AM18" s="102"/>
      <c r="AN18" s="102"/>
      <c r="AO18" s="102"/>
      <c r="AP18" s="105"/>
      <c r="AQ18" s="114"/>
      <c r="AR18" s="103">
        <f>(W18+AG18+AQ18)</f>
        <v>2</v>
      </c>
      <c r="AS18" s="54"/>
      <c r="AT18" s="54"/>
      <c r="AU18" s="61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</row>
    <row r="19" spans="1:142" s="5" customFormat="1" ht="16.5" customHeight="1" x14ac:dyDescent="0.2">
      <c r="A19" s="268"/>
      <c r="B19" s="107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109"/>
      <c r="X19" s="265"/>
      <c r="Y19" s="110"/>
      <c r="Z19" s="110"/>
      <c r="AA19" s="265"/>
      <c r="AB19" s="265"/>
      <c r="AC19" s="265"/>
      <c r="AD19" s="265"/>
      <c r="AE19" s="265"/>
      <c r="AF19" s="265"/>
      <c r="AG19" s="265"/>
      <c r="AH19" s="111"/>
      <c r="AI19" s="111"/>
      <c r="AJ19" s="265"/>
      <c r="AK19" s="265"/>
      <c r="AL19" s="265"/>
      <c r="AM19" s="265"/>
      <c r="AN19" s="265"/>
      <c r="AO19" s="265"/>
      <c r="AP19" s="265"/>
      <c r="AQ19" s="265"/>
      <c r="AR19" s="108"/>
      <c r="AS19" s="54"/>
      <c r="AT19" s="54"/>
      <c r="AU19" s="61"/>
    </row>
    <row r="20" spans="1:142" s="23" customFormat="1" ht="25.5" customHeight="1" x14ac:dyDescent="0.2">
      <c r="A20" s="19" t="s">
        <v>33</v>
      </c>
      <c r="B20" s="28" t="s">
        <v>34</v>
      </c>
      <c r="C20" s="21"/>
      <c r="D20" s="21"/>
      <c r="E20" s="22">
        <f t="shared" ref="E20:U20" si="23">SUM(E21:E22)</f>
        <v>45</v>
      </c>
      <c r="F20" s="22">
        <f t="shared" si="23"/>
        <v>15</v>
      </c>
      <c r="G20" s="22">
        <f t="shared" si="23"/>
        <v>30</v>
      </c>
      <c r="H20" s="22">
        <f t="shared" si="23"/>
        <v>0</v>
      </c>
      <c r="I20" s="22">
        <f t="shared" si="23"/>
        <v>0</v>
      </c>
      <c r="J20" s="22">
        <f t="shared" si="23"/>
        <v>0</v>
      </c>
      <c r="K20" s="22">
        <f t="shared" si="23"/>
        <v>0</v>
      </c>
      <c r="L20" s="22">
        <f t="shared" si="23"/>
        <v>0</v>
      </c>
      <c r="M20" s="127">
        <f t="shared" si="23"/>
        <v>0</v>
      </c>
      <c r="N20" s="126">
        <f t="shared" si="23"/>
        <v>30</v>
      </c>
      <c r="O20" s="30">
        <f t="shared" si="23"/>
        <v>0</v>
      </c>
      <c r="P20" s="30">
        <f t="shared" si="23"/>
        <v>15</v>
      </c>
      <c r="Q20" s="30">
        <f t="shared" si="23"/>
        <v>0</v>
      </c>
      <c r="R20" s="30">
        <f t="shared" si="23"/>
        <v>0</v>
      </c>
      <c r="S20" s="30">
        <f t="shared" si="23"/>
        <v>0</v>
      </c>
      <c r="T20" s="30">
        <f t="shared" si="23"/>
        <v>0</v>
      </c>
      <c r="U20" s="30">
        <f t="shared" si="23"/>
        <v>0</v>
      </c>
      <c r="V20" s="97">
        <f>COUNTIF(V21:V22,"E")</f>
        <v>1</v>
      </c>
      <c r="W20" s="113">
        <f t="shared" ref="W20:AE20" si="24">SUM(W21:W22)</f>
        <v>4</v>
      </c>
      <c r="X20" s="126">
        <f t="shared" si="24"/>
        <v>0</v>
      </c>
      <c r="Y20" s="30">
        <f t="shared" si="24"/>
        <v>0</v>
      </c>
      <c r="Z20" s="30">
        <f t="shared" si="24"/>
        <v>0</v>
      </c>
      <c r="AA20" s="30">
        <f t="shared" si="24"/>
        <v>0</v>
      </c>
      <c r="AB20" s="30">
        <f t="shared" si="24"/>
        <v>0</v>
      </c>
      <c r="AC20" s="30">
        <f t="shared" si="24"/>
        <v>0</v>
      </c>
      <c r="AD20" s="30">
        <f t="shared" si="24"/>
        <v>0</v>
      </c>
      <c r="AE20" s="30">
        <f t="shared" si="24"/>
        <v>0</v>
      </c>
      <c r="AF20" s="97">
        <f>COUNTIF(AF21:AF22,"E")</f>
        <v>0</v>
      </c>
      <c r="AG20" s="113">
        <f t="shared" ref="AG20:AO20" si="25">SUM(AG21:AG22)</f>
        <v>0</v>
      </c>
      <c r="AH20" s="126">
        <f t="shared" si="25"/>
        <v>0</v>
      </c>
      <c r="AI20" s="30">
        <f t="shared" si="25"/>
        <v>0</v>
      </c>
      <c r="AJ20" s="30">
        <f t="shared" si="25"/>
        <v>0</v>
      </c>
      <c r="AK20" s="30">
        <f t="shared" si="25"/>
        <v>0</v>
      </c>
      <c r="AL20" s="30">
        <f t="shared" si="25"/>
        <v>0</v>
      </c>
      <c r="AM20" s="30">
        <f t="shared" si="25"/>
        <v>0</v>
      </c>
      <c r="AN20" s="30">
        <f t="shared" si="25"/>
        <v>0</v>
      </c>
      <c r="AO20" s="30">
        <f t="shared" si="25"/>
        <v>0</v>
      </c>
      <c r="AP20" s="97">
        <f>COUNTIF(AP21:AP22,"E")</f>
        <v>0</v>
      </c>
      <c r="AQ20" s="114">
        <f t="shared" ref="AQ20" si="26">SUM(AQ21:AQ22)</f>
        <v>0</v>
      </c>
      <c r="AR20" s="123">
        <f>SUM(AR21:AR22)</f>
        <v>4</v>
      </c>
      <c r="AS20" s="231"/>
      <c r="AT20" s="231"/>
      <c r="AU20" s="233"/>
    </row>
    <row r="21" spans="1:142" s="243" customFormat="1" ht="14.25" customHeight="1" x14ac:dyDescent="0.2">
      <c r="A21" s="69">
        <v>1</v>
      </c>
      <c r="B21" s="269" t="s">
        <v>52</v>
      </c>
      <c r="C21" s="269"/>
      <c r="D21" s="173"/>
      <c r="E21" s="24">
        <f>SUM(F21:M21)</f>
        <v>15</v>
      </c>
      <c r="F21" s="121">
        <f t="shared" ref="F21:M21" si="27">SUM(N21+X21+AH21)</f>
        <v>15</v>
      </c>
      <c r="G21" s="121">
        <f t="shared" si="27"/>
        <v>0</v>
      </c>
      <c r="H21" s="121">
        <f t="shared" si="27"/>
        <v>0</v>
      </c>
      <c r="I21" s="121">
        <f t="shared" si="27"/>
        <v>0</v>
      </c>
      <c r="J21" s="121">
        <f t="shared" si="27"/>
        <v>0</v>
      </c>
      <c r="K21" s="121">
        <f t="shared" si="27"/>
        <v>0</v>
      </c>
      <c r="L21" s="121">
        <f t="shared" si="27"/>
        <v>0</v>
      </c>
      <c r="M21" s="121">
        <f t="shared" si="27"/>
        <v>0</v>
      </c>
      <c r="N21" s="106">
        <v>15</v>
      </c>
      <c r="O21" s="86"/>
      <c r="P21" s="102"/>
      <c r="Q21" s="102"/>
      <c r="R21" s="102"/>
      <c r="S21" s="102"/>
      <c r="T21" s="102"/>
      <c r="U21" s="102"/>
      <c r="V21" s="105"/>
      <c r="W21" s="89">
        <v>1</v>
      </c>
      <c r="X21" s="106"/>
      <c r="Y21" s="86"/>
      <c r="Z21" s="86"/>
      <c r="AA21" s="102"/>
      <c r="AB21" s="102"/>
      <c r="AC21" s="102"/>
      <c r="AD21" s="102"/>
      <c r="AE21" s="102"/>
      <c r="AF21" s="105"/>
      <c r="AG21" s="113"/>
      <c r="AH21" s="90"/>
      <c r="AI21" s="86"/>
      <c r="AJ21" s="102"/>
      <c r="AK21" s="102"/>
      <c r="AL21" s="102"/>
      <c r="AM21" s="102"/>
      <c r="AN21" s="102"/>
      <c r="AO21" s="102"/>
      <c r="AP21" s="105"/>
      <c r="AQ21" s="114"/>
      <c r="AR21" s="103">
        <f>(W21+AG21+AQ21)</f>
        <v>1</v>
      </c>
      <c r="AS21" s="54"/>
      <c r="AT21" s="54"/>
      <c r="AU21" s="61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</row>
    <row r="22" spans="1:142" s="5" customFormat="1" ht="12.75" customHeight="1" x14ac:dyDescent="0.2">
      <c r="A22" s="69">
        <v>2</v>
      </c>
      <c r="B22" s="269" t="s">
        <v>53</v>
      </c>
      <c r="C22" s="269"/>
      <c r="D22" s="173"/>
      <c r="E22" s="24">
        <f t="shared" ref="E22" si="28">SUM(F22:M22)</f>
        <v>30</v>
      </c>
      <c r="F22" s="121">
        <f t="shared" ref="F22:M22" si="29">SUM(N16+X16+AH16)</f>
        <v>0</v>
      </c>
      <c r="G22" s="121">
        <f t="shared" si="29"/>
        <v>30</v>
      </c>
      <c r="H22" s="121">
        <f t="shared" si="29"/>
        <v>0</v>
      </c>
      <c r="I22" s="121">
        <f t="shared" si="29"/>
        <v>0</v>
      </c>
      <c r="J22" s="121">
        <f t="shared" si="29"/>
        <v>0</v>
      </c>
      <c r="K22" s="121">
        <f t="shared" si="29"/>
        <v>0</v>
      </c>
      <c r="L22" s="121">
        <f t="shared" si="29"/>
        <v>0</v>
      </c>
      <c r="M22" s="121">
        <f t="shared" si="29"/>
        <v>0</v>
      </c>
      <c r="N22" s="106">
        <v>15</v>
      </c>
      <c r="O22" s="86"/>
      <c r="P22" s="102">
        <v>15</v>
      </c>
      <c r="Q22" s="102"/>
      <c r="R22" s="102"/>
      <c r="S22" s="102"/>
      <c r="T22" s="102"/>
      <c r="U22" s="102"/>
      <c r="V22" s="105" t="s">
        <v>32</v>
      </c>
      <c r="W22" s="89">
        <v>3</v>
      </c>
      <c r="X22" s="106"/>
      <c r="Y22" s="86"/>
      <c r="Z22" s="86"/>
      <c r="AA22" s="102"/>
      <c r="AB22" s="102"/>
      <c r="AC22" s="102"/>
      <c r="AD22" s="102"/>
      <c r="AE22" s="102"/>
      <c r="AF22" s="105"/>
      <c r="AG22" s="113"/>
      <c r="AH22" s="90"/>
      <c r="AI22" s="86"/>
      <c r="AJ22" s="102"/>
      <c r="AK22" s="102"/>
      <c r="AL22" s="102"/>
      <c r="AM22" s="102"/>
      <c r="AN22" s="102"/>
      <c r="AO22" s="102"/>
      <c r="AP22" s="105"/>
      <c r="AQ22" s="114"/>
      <c r="AR22" s="103">
        <f>(W22+AG22+AQ22)</f>
        <v>3</v>
      </c>
      <c r="AS22" s="54"/>
      <c r="AT22" s="54"/>
      <c r="AU22" s="61"/>
    </row>
    <row r="23" spans="1:142" s="5" customFormat="1" ht="16.5" customHeight="1" x14ac:dyDescent="0.2">
      <c r="A23" s="268"/>
      <c r="B23" s="27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6"/>
      <c r="AS23" s="54"/>
      <c r="AT23" s="54"/>
      <c r="AU23" s="61"/>
    </row>
    <row r="24" spans="1:142" s="23" customFormat="1" ht="25.5" customHeight="1" x14ac:dyDescent="0.2">
      <c r="A24" s="19" t="s">
        <v>35</v>
      </c>
      <c r="B24" s="150" t="s">
        <v>36</v>
      </c>
      <c r="C24" s="151"/>
      <c r="D24" s="29"/>
      <c r="E24" s="30">
        <f t="shared" ref="E24:U24" si="30">SUM(E25:E33)</f>
        <v>287</v>
      </c>
      <c r="F24" s="30">
        <f t="shared" si="30"/>
        <v>107</v>
      </c>
      <c r="G24" s="30">
        <f t="shared" si="30"/>
        <v>0</v>
      </c>
      <c r="H24" s="30">
        <f t="shared" si="30"/>
        <v>135</v>
      </c>
      <c r="I24" s="30">
        <f t="shared" si="30"/>
        <v>0</v>
      </c>
      <c r="J24" s="30">
        <f t="shared" si="30"/>
        <v>30</v>
      </c>
      <c r="K24" s="30">
        <f t="shared" si="30"/>
        <v>0</v>
      </c>
      <c r="L24" s="30">
        <f t="shared" si="30"/>
        <v>0</v>
      </c>
      <c r="M24" s="125">
        <f t="shared" si="30"/>
        <v>15</v>
      </c>
      <c r="N24" s="126">
        <f t="shared" si="30"/>
        <v>107</v>
      </c>
      <c r="O24" s="30">
        <f t="shared" si="30"/>
        <v>0</v>
      </c>
      <c r="P24" s="30">
        <f t="shared" si="30"/>
        <v>135</v>
      </c>
      <c r="Q24" s="30">
        <f t="shared" si="30"/>
        <v>0</v>
      </c>
      <c r="R24" s="30">
        <f t="shared" si="30"/>
        <v>30</v>
      </c>
      <c r="S24" s="30">
        <f t="shared" si="30"/>
        <v>0</v>
      </c>
      <c r="T24" s="30">
        <f t="shared" si="30"/>
        <v>0</v>
      </c>
      <c r="U24" s="30">
        <f t="shared" si="30"/>
        <v>15</v>
      </c>
      <c r="V24" s="97">
        <f>COUNTIF(V25:V33,"E")</f>
        <v>1</v>
      </c>
      <c r="W24" s="113">
        <f t="shared" ref="W24:AE24" si="31">SUM(W25:W33)</f>
        <v>20</v>
      </c>
      <c r="X24" s="122">
        <f t="shared" si="31"/>
        <v>0</v>
      </c>
      <c r="Y24" s="30">
        <f t="shared" si="31"/>
        <v>0</v>
      </c>
      <c r="Z24" s="30">
        <f t="shared" si="31"/>
        <v>0</v>
      </c>
      <c r="AA24" s="30">
        <f t="shared" si="31"/>
        <v>0</v>
      </c>
      <c r="AB24" s="30">
        <f t="shared" si="31"/>
        <v>0</v>
      </c>
      <c r="AC24" s="30">
        <f t="shared" si="31"/>
        <v>0</v>
      </c>
      <c r="AD24" s="30">
        <f t="shared" si="31"/>
        <v>0</v>
      </c>
      <c r="AE24" s="30">
        <f t="shared" si="31"/>
        <v>0</v>
      </c>
      <c r="AF24" s="97">
        <f>COUNTIF(AF25:AF33,"E")</f>
        <v>0</v>
      </c>
      <c r="AG24" s="97">
        <f t="shared" ref="AG24:AO24" si="32">SUM(AG25:AG33)</f>
        <v>0</v>
      </c>
      <c r="AH24" s="30">
        <f t="shared" si="32"/>
        <v>0</v>
      </c>
      <c r="AI24" s="30">
        <f t="shared" si="32"/>
        <v>0</v>
      </c>
      <c r="AJ24" s="30">
        <f t="shared" si="32"/>
        <v>0</v>
      </c>
      <c r="AK24" s="30">
        <f t="shared" si="32"/>
        <v>0</v>
      </c>
      <c r="AL24" s="30">
        <f t="shared" si="32"/>
        <v>0</v>
      </c>
      <c r="AM24" s="30">
        <f t="shared" si="32"/>
        <v>0</v>
      </c>
      <c r="AN24" s="30">
        <f t="shared" si="32"/>
        <v>0</v>
      </c>
      <c r="AO24" s="30">
        <f t="shared" si="32"/>
        <v>0</v>
      </c>
      <c r="AP24" s="97">
        <f>COUNTIF(AP25:AP33,"E")</f>
        <v>0</v>
      </c>
      <c r="AQ24" s="97">
        <f>SUM(AQ25:AQ33)</f>
        <v>0</v>
      </c>
      <c r="AR24" s="123">
        <f>SUM(AR25:AR33)</f>
        <v>20</v>
      </c>
      <c r="AS24" s="231"/>
      <c r="AT24" s="231"/>
      <c r="AU24" s="233"/>
    </row>
    <row r="25" spans="1:142" s="5" customFormat="1" x14ac:dyDescent="0.2">
      <c r="A25" s="69">
        <v>1</v>
      </c>
      <c r="B25" s="269" t="s">
        <v>54</v>
      </c>
      <c r="C25" s="269" t="s">
        <v>104</v>
      </c>
      <c r="D25" s="173"/>
      <c r="E25" s="24">
        <f>SUM(F25:M25)</f>
        <v>53</v>
      </c>
      <c r="F25" s="121">
        <f t="shared" ref="F25:F33" si="33">SUM(N25+X25+AH25)</f>
        <v>8</v>
      </c>
      <c r="G25" s="121">
        <f t="shared" ref="G25:G33" si="34">SUM(O25+Y25+AI25)</f>
        <v>0</v>
      </c>
      <c r="H25" s="121">
        <f t="shared" ref="H25:H33" si="35">SUM(P25+Z25+AJ25)</f>
        <v>0</v>
      </c>
      <c r="I25" s="121">
        <f t="shared" ref="I25:I33" si="36">SUM(Q25+AA25+AK25)</f>
        <v>0</v>
      </c>
      <c r="J25" s="121">
        <f t="shared" ref="J25:J33" si="37">SUM(R25+AB25+AL25)</f>
        <v>30</v>
      </c>
      <c r="K25" s="121">
        <f t="shared" ref="K25:K33" si="38">SUM(S25+AC25+AM25)</f>
        <v>0</v>
      </c>
      <c r="L25" s="121">
        <f t="shared" ref="L25:L33" si="39">SUM(T25+AD25+AN25)</f>
        <v>0</v>
      </c>
      <c r="M25" s="121">
        <f t="shared" ref="M25:M33" si="40">SUM(U25+AE25+AO25)</f>
        <v>15</v>
      </c>
      <c r="N25" s="106">
        <v>8</v>
      </c>
      <c r="O25" s="86"/>
      <c r="P25" s="102"/>
      <c r="Q25" s="102"/>
      <c r="R25" s="102">
        <v>30</v>
      </c>
      <c r="S25" s="102"/>
      <c r="T25" s="102"/>
      <c r="U25" s="102">
        <v>15</v>
      </c>
      <c r="V25" s="105"/>
      <c r="W25" s="89">
        <v>3</v>
      </c>
      <c r="X25" s="106"/>
      <c r="Y25" s="86"/>
      <c r="Z25" s="86"/>
      <c r="AA25" s="102"/>
      <c r="AB25" s="102"/>
      <c r="AC25" s="102"/>
      <c r="AD25" s="102"/>
      <c r="AE25" s="102"/>
      <c r="AF25" s="105"/>
      <c r="AG25" s="113"/>
      <c r="AH25" s="90"/>
      <c r="AI25" s="86"/>
      <c r="AJ25" s="102"/>
      <c r="AK25" s="102"/>
      <c r="AL25" s="102"/>
      <c r="AM25" s="102"/>
      <c r="AN25" s="102"/>
      <c r="AO25" s="102"/>
      <c r="AP25" s="105"/>
      <c r="AQ25" s="114"/>
      <c r="AR25" s="103">
        <f t="shared" ref="AR25:AR33" si="41">(W25+AG25+AQ25)</f>
        <v>3</v>
      </c>
      <c r="AS25" s="54"/>
      <c r="AT25" s="54"/>
      <c r="AU25" s="61"/>
    </row>
    <row r="26" spans="1:142" s="5" customFormat="1" x14ac:dyDescent="0.2">
      <c r="A26" s="69">
        <v>2</v>
      </c>
      <c r="B26" s="269" t="s">
        <v>55</v>
      </c>
      <c r="C26" s="269" t="s">
        <v>104</v>
      </c>
      <c r="D26" s="173"/>
      <c r="E26" s="24">
        <f t="shared" ref="E26:E32" si="42">SUM(F26:M26)</f>
        <v>30</v>
      </c>
      <c r="F26" s="121">
        <f t="shared" si="33"/>
        <v>15</v>
      </c>
      <c r="G26" s="121">
        <f t="shared" si="34"/>
        <v>0</v>
      </c>
      <c r="H26" s="121">
        <f t="shared" si="35"/>
        <v>15</v>
      </c>
      <c r="I26" s="121">
        <f t="shared" si="36"/>
        <v>0</v>
      </c>
      <c r="J26" s="121">
        <f t="shared" si="37"/>
        <v>0</v>
      </c>
      <c r="K26" s="121">
        <f t="shared" si="38"/>
        <v>0</v>
      </c>
      <c r="L26" s="121">
        <f t="shared" si="39"/>
        <v>0</v>
      </c>
      <c r="M26" s="121">
        <f t="shared" si="40"/>
        <v>0</v>
      </c>
      <c r="N26" s="106">
        <v>15</v>
      </c>
      <c r="O26" s="86"/>
      <c r="P26" s="102">
        <v>15</v>
      </c>
      <c r="Q26" s="102"/>
      <c r="R26" s="102"/>
      <c r="S26" s="102"/>
      <c r="T26" s="102"/>
      <c r="U26" s="102"/>
      <c r="V26" s="105"/>
      <c r="W26" s="89">
        <v>2</v>
      </c>
      <c r="X26" s="106"/>
      <c r="Y26" s="86"/>
      <c r="Z26" s="86"/>
      <c r="AA26" s="102"/>
      <c r="AB26" s="102"/>
      <c r="AC26" s="102"/>
      <c r="AD26" s="102"/>
      <c r="AE26" s="102"/>
      <c r="AF26" s="105"/>
      <c r="AG26" s="113"/>
      <c r="AH26" s="90"/>
      <c r="AI26" s="86"/>
      <c r="AJ26" s="102"/>
      <c r="AK26" s="102"/>
      <c r="AL26" s="102"/>
      <c r="AM26" s="102"/>
      <c r="AN26" s="102"/>
      <c r="AO26" s="102"/>
      <c r="AP26" s="105"/>
      <c r="AQ26" s="114"/>
      <c r="AR26" s="103">
        <f t="shared" si="41"/>
        <v>2</v>
      </c>
      <c r="AS26" s="54"/>
      <c r="AT26" s="54"/>
      <c r="AU26" s="61"/>
    </row>
    <row r="27" spans="1:142" s="5" customFormat="1" x14ac:dyDescent="0.2">
      <c r="A27" s="69">
        <v>3</v>
      </c>
      <c r="B27" s="269" t="s">
        <v>56</v>
      </c>
      <c r="C27" s="269" t="s">
        <v>104</v>
      </c>
      <c r="D27" s="173"/>
      <c r="E27" s="24">
        <f t="shared" si="42"/>
        <v>23</v>
      </c>
      <c r="F27" s="121">
        <f t="shared" si="33"/>
        <v>8</v>
      </c>
      <c r="G27" s="121">
        <f t="shared" si="34"/>
        <v>0</v>
      </c>
      <c r="H27" s="121">
        <f t="shared" si="35"/>
        <v>15</v>
      </c>
      <c r="I27" s="121">
        <f t="shared" si="36"/>
        <v>0</v>
      </c>
      <c r="J27" s="121">
        <f t="shared" si="37"/>
        <v>0</v>
      </c>
      <c r="K27" s="121">
        <f t="shared" si="38"/>
        <v>0</v>
      </c>
      <c r="L27" s="121">
        <f t="shared" si="39"/>
        <v>0</v>
      </c>
      <c r="M27" s="121">
        <f t="shared" si="40"/>
        <v>0</v>
      </c>
      <c r="N27" s="106">
        <v>8</v>
      </c>
      <c r="O27" s="86"/>
      <c r="P27" s="102">
        <v>15</v>
      </c>
      <c r="Q27" s="102"/>
      <c r="R27" s="102"/>
      <c r="S27" s="102"/>
      <c r="T27" s="102"/>
      <c r="U27" s="102"/>
      <c r="V27" s="105"/>
      <c r="W27" s="89">
        <v>2</v>
      </c>
      <c r="X27" s="106"/>
      <c r="Y27" s="86"/>
      <c r="Z27" s="86"/>
      <c r="AA27" s="102"/>
      <c r="AB27" s="102"/>
      <c r="AC27" s="102"/>
      <c r="AD27" s="102"/>
      <c r="AE27" s="102"/>
      <c r="AF27" s="105"/>
      <c r="AG27" s="113"/>
      <c r="AH27" s="90"/>
      <c r="AI27" s="86"/>
      <c r="AJ27" s="102"/>
      <c r="AK27" s="102"/>
      <c r="AL27" s="102"/>
      <c r="AM27" s="102"/>
      <c r="AN27" s="102"/>
      <c r="AO27" s="102"/>
      <c r="AP27" s="105"/>
      <c r="AQ27" s="114"/>
      <c r="AR27" s="103">
        <f t="shared" si="41"/>
        <v>2</v>
      </c>
      <c r="AS27" s="54"/>
      <c r="AT27" s="54"/>
      <c r="AU27" s="61"/>
    </row>
    <row r="28" spans="1:142" s="5" customFormat="1" x14ac:dyDescent="0.2">
      <c r="A28" s="69">
        <v>4</v>
      </c>
      <c r="B28" s="269" t="s">
        <v>57</v>
      </c>
      <c r="C28" s="269" t="s">
        <v>104</v>
      </c>
      <c r="D28" s="173"/>
      <c r="E28" s="24">
        <f t="shared" si="42"/>
        <v>23</v>
      </c>
      <c r="F28" s="121">
        <f t="shared" si="33"/>
        <v>8</v>
      </c>
      <c r="G28" s="121">
        <f t="shared" si="34"/>
        <v>0</v>
      </c>
      <c r="H28" s="121">
        <f t="shared" si="35"/>
        <v>15</v>
      </c>
      <c r="I28" s="121">
        <f t="shared" si="36"/>
        <v>0</v>
      </c>
      <c r="J28" s="121">
        <f t="shared" si="37"/>
        <v>0</v>
      </c>
      <c r="K28" s="121">
        <f t="shared" si="38"/>
        <v>0</v>
      </c>
      <c r="L28" s="121">
        <f t="shared" si="39"/>
        <v>0</v>
      </c>
      <c r="M28" s="121">
        <f t="shared" si="40"/>
        <v>0</v>
      </c>
      <c r="N28" s="106">
        <v>8</v>
      </c>
      <c r="O28" s="86"/>
      <c r="P28" s="102">
        <v>15</v>
      </c>
      <c r="Q28" s="102"/>
      <c r="R28" s="102"/>
      <c r="S28" s="102"/>
      <c r="T28" s="102"/>
      <c r="U28" s="102"/>
      <c r="V28" s="105"/>
      <c r="W28" s="89">
        <v>1</v>
      </c>
      <c r="X28" s="106"/>
      <c r="Y28" s="86"/>
      <c r="Z28" s="86"/>
      <c r="AA28" s="102"/>
      <c r="AB28" s="102"/>
      <c r="AC28" s="102"/>
      <c r="AD28" s="102"/>
      <c r="AE28" s="102"/>
      <c r="AF28" s="105"/>
      <c r="AG28" s="113"/>
      <c r="AH28" s="90"/>
      <c r="AI28" s="86"/>
      <c r="AJ28" s="102"/>
      <c r="AK28" s="102"/>
      <c r="AL28" s="102"/>
      <c r="AM28" s="102"/>
      <c r="AN28" s="102"/>
      <c r="AO28" s="102"/>
      <c r="AP28" s="105"/>
      <c r="AQ28" s="114"/>
      <c r="AR28" s="103">
        <f t="shared" si="41"/>
        <v>1</v>
      </c>
      <c r="AS28" s="54"/>
      <c r="AT28" s="54"/>
      <c r="AU28" s="61"/>
    </row>
    <row r="29" spans="1:142" s="5" customFormat="1" x14ac:dyDescent="0.2">
      <c r="A29" s="69">
        <v>5</v>
      </c>
      <c r="B29" s="269" t="s">
        <v>58</v>
      </c>
      <c r="C29" s="269" t="s">
        <v>104</v>
      </c>
      <c r="D29" s="173"/>
      <c r="E29" s="24">
        <f t="shared" si="42"/>
        <v>23</v>
      </c>
      <c r="F29" s="121">
        <f t="shared" si="33"/>
        <v>8</v>
      </c>
      <c r="G29" s="121">
        <f t="shared" si="34"/>
        <v>0</v>
      </c>
      <c r="H29" s="121">
        <f t="shared" si="35"/>
        <v>15</v>
      </c>
      <c r="I29" s="121">
        <f t="shared" si="36"/>
        <v>0</v>
      </c>
      <c r="J29" s="121">
        <f t="shared" si="37"/>
        <v>0</v>
      </c>
      <c r="K29" s="121">
        <f t="shared" si="38"/>
        <v>0</v>
      </c>
      <c r="L29" s="121">
        <f t="shared" si="39"/>
        <v>0</v>
      </c>
      <c r="M29" s="121">
        <f t="shared" si="40"/>
        <v>0</v>
      </c>
      <c r="N29" s="106">
        <v>8</v>
      </c>
      <c r="O29" s="86"/>
      <c r="P29" s="102">
        <v>15</v>
      </c>
      <c r="Q29" s="102"/>
      <c r="R29" s="102"/>
      <c r="S29" s="102"/>
      <c r="T29" s="102"/>
      <c r="U29" s="102"/>
      <c r="V29" s="105"/>
      <c r="W29" s="89">
        <v>1</v>
      </c>
      <c r="X29" s="106"/>
      <c r="Y29" s="86"/>
      <c r="Z29" s="86"/>
      <c r="AA29" s="102"/>
      <c r="AB29" s="102"/>
      <c r="AC29" s="102"/>
      <c r="AD29" s="102"/>
      <c r="AE29" s="102"/>
      <c r="AF29" s="105"/>
      <c r="AG29" s="113"/>
      <c r="AH29" s="90"/>
      <c r="AI29" s="86"/>
      <c r="AJ29" s="102"/>
      <c r="AK29" s="102"/>
      <c r="AL29" s="102"/>
      <c r="AM29" s="102"/>
      <c r="AN29" s="102"/>
      <c r="AO29" s="102"/>
      <c r="AP29" s="105"/>
      <c r="AQ29" s="114"/>
      <c r="AR29" s="103">
        <f t="shared" si="41"/>
        <v>1</v>
      </c>
      <c r="AS29" s="54"/>
      <c r="AT29" s="54"/>
      <c r="AU29" s="61"/>
    </row>
    <row r="30" spans="1:142" s="243" customFormat="1" x14ac:dyDescent="0.2">
      <c r="A30" s="69">
        <v>6</v>
      </c>
      <c r="B30" s="269" t="s">
        <v>59</v>
      </c>
      <c r="C30" s="269" t="s">
        <v>104</v>
      </c>
      <c r="D30" s="173"/>
      <c r="E30" s="24">
        <f t="shared" si="42"/>
        <v>30</v>
      </c>
      <c r="F30" s="121">
        <f t="shared" si="33"/>
        <v>15</v>
      </c>
      <c r="G30" s="121">
        <f t="shared" si="34"/>
        <v>0</v>
      </c>
      <c r="H30" s="121">
        <f t="shared" si="35"/>
        <v>15</v>
      </c>
      <c r="I30" s="121">
        <f t="shared" si="36"/>
        <v>0</v>
      </c>
      <c r="J30" s="121">
        <f t="shared" si="37"/>
        <v>0</v>
      </c>
      <c r="K30" s="121">
        <f t="shared" si="38"/>
        <v>0</v>
      </c>
      <c r="L30" s="121">
        <f t="shared" si="39"/>
        <v>0</v>
      </c>
      <c r="M30" s="121">
        <f t="shared" si="40"/>
        <v>0</v>
      </c>
      <c r="N30" s="106">
        <v>15</v>
      </c>
      <c r="O30" s="86"/>
      <c r="P30" s="102">
        <v>15</v>
      </c>
      <c r="Q30" s="102"/>
      <c r="R30" s="102"/>
      <c r="S30" s="102"/>
      <c r="T30" s="102"/>
      <c r="U30" s="102"/>
      <c r="V30" s="105"/>
      <c r="W30" s="89">
        <v>2</v>
      </c>
      <c r="X30" s="106"/>
      <c r="Y30" s="86"/>
      <c r="Z30" s="86"/>
      <c r="AA30" s="102"/>
      <c r="AB30" s="102"/>
      <c r="AC30" s="102"/>
      <c r="AD30" s="102"/>
      <c r="AE30" s="102"/>
      <c r="AF30" s="105"/>
      <c r="AG30" s="113"/>
      <c r="AH30" s="90"/>
      <c r="AI30" s="86"/>
      <c r="AJ30" s="102"/>
      <c r="AK30" s="102"/>
      <c r="AL30" s="102"/>
      <c r="AM30" s="102"/>
      <c r="AN30" s="102"/>
      <c r="AO30" s="102"/>
      <c r="AP30" s="105"/>
      <c r="AQ30" s="114"/>
      <c r="AR30" s="103">
        <f t="shared" si="41"/>
        <v>2</v>
      </c>
      <c r="AS30" s="54"/>
      <c r="AT30" s="54"/>
      <c r="AU30" s="61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s="243" customFormat="1" x14ac:dyDescent="0.2">
      <c r="A31" s="69">
        <v>7</v>
      </c>
      <c r="B31" s="269" t="s">
        <v>60</v>
      </c>
      <c r="C31" s="269" t="s">
        <v>104</v>
      </c>
      <c r="D31" s="173"/>
      <c r="E31" s="24">
        <f t="shared" si="42"/>
        <v>30</v>
      </c>
      <c r="F31" s="121">
        <f t="shared" si="33"/>
        <v>15</v>
      </c>
      <c r="G31" s="121">
        <f t="shared" si="34"/>
        <v>0</v>
      </c>
      <c r="H31" s="121">
        <f t="shared" si="35"/>
        <v>15</v>
      </c>
      <c r="I31" s="121">
        <f t="shared" si="36"/>
        <v>0</v>
      </c>
      <c r="J31" s="121">
        <f t="shared" si="37"/>
        <v>0</v>
      </c>
      <c r="K31" s="121">
        <f t="shared" si="38"/>
        <v>0</v>
      </c>
      <c r="L31" s="121">
        <f t="shared" si="39"/>
        <v>0</v>
      </c>
      <c r="M31" s="121">
        <f t="shared" si="40"/>
        <v>0</v>
      </c>
      <c r="N31" s="106">
        <v>15</v>
      </c>
      <c r="O31" s="86"/>
      <c r="P31" s="102">
        <v>15</v>
      </c>
      <c r="Q31" s="102"/>
      <c r="R31" s="102"/>
      <c r="S31" s="102"/>
      <c r="T31" s="102"/>
      <c r="U31" s="102"/>
      <c r="V31" s="105"/>
      <c r="W31" s="89">
        <v>2</v>
      </c>
      <c r="X31" s="106"/>
      <c r="Y31" s="86"/>
      <c r="Z31" s="86"/>
      <c r="AA31" s="102"/>
      <c r="AB31" s="102"/>
      <c r="AC31" s="102"/>
      <c r="AD31" s="102"/>
      <c r="AE31" s="102"/>
      <c r="AF31" s="105"/>
      <c r="AG31" s="113"/>
      <c r="AH31" s="90"/>
      <c r="AI31" s="86"/>
      <c r="AJ31" s="102"/>
      <c r="AK31" s="102"/>
      <c r="AL31" s="102"/>
      <c r="AM31" s="102"/>
      <c r="AN31" s="102"/>
      <c r="AO31" s="102"/>
      <c r="AP31" s="105"/>
      <c r="AQ31" s="114"/>
      <c r="AR31" s="103">
        <f t="shared" si="41"/>
        <v>2</v>
      </c>
      <c r="AS31" s="54"/>
      <c r="AT31" s="54"/>
      <c r="AU31" s="61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</row>
    <row r="32" spans="1:142" s="243" customFormat="1" x14ac:dyDescent="0.2">
      <c r="A32" s="69">
        <v>8</v>
      </c>
      <c r="B32" s="269" t="s">
        <v>61</v>
      </c>
      <c r="C32" s="269" t="s">
        <v>104</v>
      </c>
      <c r="D32" s="173"/>
      <c r="E32" s="24">
        <f t="shared" si="42"/>
        <v>40</v>
      </c>
      <c r="F32" s="121">
        <f t="shared" si="33"/>
        <v>15</v>
      </c>
      <c r="G32" s="121">
        <f t="shared" si="34"/>
        <v>0</v>
      </c>
      <c r="H32" s="121">
        <f t="shared" si="35"/>
        <v>25</v>
      </c>
      <c r="I32" s="121">
        <f t="shared" si="36"/>
        <v>0</v>
      </c>
      <c r="J32" s="121">
        <f t="shared" si="37"/>
        <v>0</v>
      </c>
      <c r="K32" s="121">
        <f t="shared" si="38"/>
        <v>0</v>
      </c>
      <c r="L32" s="121">
        <f t="shared" si="39"/>
        <v>0</v>
      </c>
      <c r="M32" s="121">
        <f t="shared" si="40"/>
        <v>0</v>
      </c>
      <c r="N32" s="106">
        <v>15</v>
      </c>
      <c r="O32" s="86"/>
      <c r="P32" s="102">
        <v>25</v>
      </c>
      <c r="Q32" s="102"/>
      <c r="R32" s="102"/>
      <c r="S32" s="102"/>
      <c r="T32" s="102"/>
      <c r="U32" s="102"/>
      <c r="V32" s="105"/>
      <c r="W32" s="89">
        <v>3</v>
      </c>
      <c r="X32" s="106"/>
      <c r="Y32" s="86"/>
      <c r="Z32" s="86"/>
      <c r="AA32" s="102"/>
      <c r="AB32" s="102"/>
      <c r="AC32" s="102"/>
      <c r="AD32" s="102"/>
      <c r="AE32" s="102"/>
      <c r="AF32" s="105"/>
      <c r="AG32" s="113"/>
      <c r="AH32" s="90"/>
      <c r="AI32" s="86"/>
      <c r="AJ32" s="102"/>
      <c r="AK32" s="102"/>
      <c r="AL32" s="102"/>
      <c r="AM32" s="102"/>
      <c r="AN32" s="102"/>
      <c r="AO32" s="102"/>
      <c r="AP32" s="105"/>
      <c r="AQ32" s="114"/>
      <c r="AR32" s="103">
        <f t="shared" si="41"/>
        <v>3</v>
      </c>
      <c r="AS32" s="54"/>
      <c r="AT32" s="54"/>
      <c r="AU32" s="61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</row>
    <row r="33" spans="1:142" s="243" customFormat="1" x14ac:dyDescent="0.2">
      <c r="A33" s="69">
        <v>9</v>
      </c>
      <c r="B33" s="269" t="s">
        <v>62</v>
      </c>
      <c r="C33" s="269" t="s">
        <v>104</v>
      </c>
      <c r="D33" s="173"/>
      <c r="E33" s="24">
        <f>SUM(F33:M33)</f>
        <v>35</v>
      </c>
      <c r="F33" s="121">
        <f t="shared" si="33"/>
        <v>15</v>
      </c>
      <c r="G33" s="121">
        <f t="shared" si="34"/>
        <v>0</v>
      </c>
      <c r="H33" s="121">
        <f t="shared" si="35"/>
        <v>20</v>
      </c>
      <c r="I33" s="121">
        <f t="shared" si="36"/>
        <v>0</v>
      </c>
      <c r="J33" s="121">
        <f t="shared" si="37"/>
        <v>0</v>
      </c>
      <c r="K33" s="121">
        <f t="shared" si="38"/>
        <v>0</v>
      </c>
      <c r="L33" s="121">
        <f t="shared" si="39"/>
        <v>0</v>
      </c>
      <c r="M33" s="121">
        <f t="shared" si="40"/>
        <v>0</v>
      </c>
      <c r="N33" s="106">
        <v>15</v>
      </c>
      <c r="O33" s="86"/>
      <c r="P33" s="102">
        <v>20</v>
      </c>
      <c r="Q33" s="102"/>
      <c r="R33" s="102"/>
      <c r="S33" s="102"/>
      <c r="T33" s="102"/>
      <c r="U33" s="102"/>
      <c r="V33" s="105" t="s">
        <v>32</v>
      </c>
      <c r="W33" s="89">
        <v>4</v>
      </c>
      <c r="X33" s="106"/>
      <c r="Y33" s="86"/>
      <c r="Z33" s="86"/>
      <c r="AA33" s="102"/>
      <c r="AB33" s="102"/>
      <c r="AC33" s="102"/>
      <c r="AD33" s="102"/>
      <c r="AE33" s="102"/>
      <c r="AF33" s="105"/>
      <c r="AG33" s="113"/>
      <c r="AH33" s="90"/>
      <c r="AI33" s="86"/>
      <c r="AJ33" s="102"/>
      <c r="AK33" s="102"/>
      <c r="AL33" s="102"/>
      <c r="AM33" s="102"/>
      <c r="AN33" s="102"/>
      <c r="AO33" s="102"/>
      <c r="AP33" s="105"/>
      <c r="AQ33" s="114"/>
      <c r="AR33" s="103">
        <f t="shared" si="41"/>
        <v>4</v>
      </c>
      <c r="AS33" s="54"/>
      <c r="AT33" s="54"/>
      <c r="AU33" s="61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</row>
    <row r="34" spans="1:142" s="5" customFormat="1" x14ac:dyDescent="0.2">
      <c r="A34" s="167"/>
      <c r="B34" s="168"/>
      <c r="C34" s="168"/>
      <c r="D34" s="169"/>
      <c r="E34" s="141"/>
      <c r="F34" s="172"/>
      <c r="G34" s="172"/>
      <c r="H34" s="172"/>
      <c r="I34" s="172"/>
      <c r="J34" s="172"/>
      <c r="K34" s="172"/>
      <c r="L34" s="172"/>
      <c r="M34" s="172"/>
      <c r="N34" s="111"/>
      <c r="O34" s="170"/>
      <c r="P34" s="170"/>
      <c r="Q34" s="170"/>
      <c r="R34" s="170"/>
      <c r="S34" s="170"/>
      <c r="T34" s="170"/>
      <c r="U34" s="170"/>
      <c r="V34" s="111"/>
      <c r="W34" s="111"/>
      <c r="X34" s="110"/>
      <c r="Y34" s="110"/>
      <c r="Z34" s="110"/>
      <c r="AA34" s="171"/>
      <c r="AB34" s="171"/>
      <c r="AC34" s="171"/>
      <c r="AD34" s="171"/>
      <c r="AE34" s="171"/>
      <c r="AF34" s="172"/>
      <c r="AG34" s="172"/>
      <c r="AH34" s="171"/>
      <c r="AI34" s="171"/>
      <c r="AJ34" s="171"/>
      <c r="AK34" s="171"/>
      <c r="AL34" s="171"/>
      <c r="AM34" s="171"/>
      <c r="AN34" s="171"/>
      <c r="AO34" s="171"/>
      <c r="AP34" s="172"/>
      <c r="AQ34" s="172"/>
      <c r="AR34" s="149"/>
      <c r="AS34" s="54"/>
      <c r="AT34" s="54"/>
      <c r="AU34" s="61"/>
    </row>
    <row r="35" spans="1:142" s="5" customFormat="1" ht="15.75" customHeight="1" x14ac:dyDescent="0.2">
      <c r="A35" s="292" t="s">
        <v>66</v>
      </c>
      <c r="B35" s="294" t="s">
        <v>65</v>
      </c>
      <c r="C35" s="313" t="s">
        <v>67</v>
      </c>
      <c r="D35" s="314"/>
      <c r="E35" s="155">
        <f>E38</f>
        <v>477</v>
      </c>
      <c r="F35" s="155">
        <f>F38</f>
        <v>72</v>
      </c>
      <c r="G35" s="155">
        <f t="shared" ref="G35:AR35" si="43">G38</f>
        <v>0</v>
      </c>
      <c r="H35" s="155">
        <f t="shared" si="43"/>
        <v>135</v>
      </c>
      <c r="I35" s="155">
        <f t="shared" si="43"/>
        <v>0</v>
      </c>
      <c r="J35" s="155">
        <f t="shared" si="43"/>
        <v>270</v>
      </c>
      <c r="K35" s="155">
        <f t="shared" si="43"/>
        <v>0</v>
      </c>
      <c r="L35" s="155">
        <f t="shared" si="43"/>
        <v>0</v>
      </c>
      <c r="M35" s="155">
        <f t="shared" si="43"/>
        <v>0</v>
      </c>
      <c r="N35" s="155">
        <f t="shared" si="43"/>
        <v>0</v>
      </c>
      <c r="O35" s="155">
        <f t="shared" si="43"/>
        <v>0</v>
      </c>
      <c r="P35" s="155">
        <f t="shared" si="43"/>
        <v>0</v>
      </c>
      <c r="Q35" s="155">
        <f t="shared" si="43"/>
        <v>0</v>
      </c>
      <c r="R35" s="155">
        <f t="shared" si="43"/>
        <v>0</v>
      </c>
      <c r="S35" s="155">
        <f t="shared" si="43"/>
        <v>0</v>
      </c>
      <c r="T35" s="155">
        <f t="shared" si="43"/>
        <v>0</v>
      </c>
      <c r="U35" s="155">
        <f t="shared" si="43"/>
        <v>0</v>
      </c>
      <c r="V35" s="95">
        <f t="shared" si="43"/>
        <v>0</v>
      </c>
      <c r="W35" s="95">
        <f t="shared" si="43"/>
        <v>0</v>
      </c>
      <c r="X35" s="155">
        <f t="shared" si="43"/>
        <v>56</v>
      </c>
      <c r="Y35" s="155">
        <f t="shared" si="43"/>
        <v>0</v>
      </c>
      <c r="Z35" s="155">
        <f t="shared" si="43"/>
        <v>120</v>
      </c>
      <c r="AA35" s="155">
        <f t="shared" si="43"/>
        <v>0</v>
      </c>
      <c r="AB35" s="155">
        <f t="shared" si="43"/>
        <v>210</v>
      </c>
      <c r="AC35" s="155">
        <f t="shared" si="43"/>
        <v>0</v>
      </c>
      <c r="AD35" s="155">
        <f t="shared" si="43"/>
        <v>0</v>
      </c>
      <c r="AE35" s="155">
        <f t="shared" si="43"/>
        <v>0</v>
      </c>
      <c r="AF35" s="95">
        <f t="shared" si="43"/>
        <v>2</v>
      </c>
      <c r="AG35" s="95">
        <f>AG38</f>
        <v>25</v>
      </c>
      <c r="AH35" s="155">
        <f t="shared" si="43"/>
        <v>16</v>
      </c>
      <c r="AI35" s="155">
        <f t="shared" si="43"/>
        <v>0</v>
      </c>
      <c r="AJ35" s="155">
        <f t="shared" si="43"/>
        <v>15</v>
      </c>
      <c r="AK35" s="155">
        <f t="shared" si="43"/>
        <v>0</v>
      </c>
      <c r="AL35" s="155">
        <f t="shared" si="43"/>
        <v>60</v>
      </c>
      <c r="AM35" s="155">
        <f t="shared" si="43"/>
        <v>0</v>
      </c>
      <c r="AN35" s="155">
        <f t="shared" si="43"/>
        <v>0</v>
      </c>
      <c r="AO35" s="155">
        <f t="shared" si="43"/>
        <v>0</v>
      </c>
      <c r="AP35" s="95">
        <f t="shared" si="43"/>
        <v>2</v>
      </c>
      <c r="AQ35" s="95">
        <f t="shared" si="43"/>
        <v>7</v>
      </c>
      <c r="AR35" s="221">
        <f t="shared" si="43"/>
        <v>32</v>
      </c>
      <c r="AS35" s="54"/>
      <c r="AT35" s="54"/>
      <c r="AU35" s="61"/>
    </row>
    <row r="36" spans="1:142" s="5" customFormat="1" ht="13.5" customHeight="1" x14ac:dyDescent="0.2">
      <c r="A36" s="293"/>
      <c r="B36" s="295"/>
      <c r="C36" s="313" t="s">
        <v>79</v>
      </c>
      <c r="D36" s="314"/>
      <c r="E36" s="155">
        <f t="shared" ref="E36:AR36" si="44">E60</f>
        <v>477</v>
      </c>
      <c r="F36" s="155">
        <f>F60</f>
        <v>102</v>
      </c>
      <c r="G36" s="155">
        <f t="shared" si="44"/>
        <v>0</v>
      </c>
      <c r="H36" s="155">
        <f t="shared" si="44"/>
        <v>105</v>
      </c>
      <c r="I36" s="155">
        <f t="shared" si="44"/>
        <v>0</v>
      </c>
      <c r="J36" s="155">
        <f t="shared" si="44"/>
        <v>270</v>
      </c>
      <c r="K36" s="155">
        <f t="shared" si="44"/>
        <v>0</v>
      </c>
      <c r="L36" s="155">
        <f t="shared" si="44"/>
        <v>0</v>
      </c>
      <c r="M36" s="155">
        <f t="shared" si="44"/>
        <v>0</v>
      </c>
      <c r="N36" s="155">
        <f t="shared" si="44"/>
        <v>0</v>
      </c>
      <c r="O36" s="155">
        <f t="shared" si="44"/>
        <v>0</v>
      </c>
      <c r="P36" s="155">
        <f t="shared" si="44"/>
        <v>0</v>
      </c>
      <c r="Q36" s="155">
        <f t="shared" si="44"/>
        <v>0</v>
      </c>
      <c r="R36" s="155">
        <f t="shared" si="44"/>
        <v>0</v>
      </c>
      <c r="S36" s="155">
        <f t="shared" si="44"/>
        <v>0</v>
      </c>
      <c r="T36" s="155">
        <f t="shared" si="44"/>
        <v>0</v>
      </c>
      <c r="U36" s="155">
        <f t="shared" si="44"/>
        <v>0</v>
      </c>
      <c r="V36" s="95">
        <f t="shared" si="44"/>
        <v>0</v>
      </c>
      <c r="W36" s="95">
        <f t="shared" si="44"/>
        <v>0</v>
      </c>
      <c r="X36" s="155">
        <f t="shared" si="44"/>
        <v>71</v>
      </c>
      <c r="Y36" s="155">
        <f t="shared" si="44"/>
        <v>0</v>
      </c>
      <c r="Z36" s="155">
        <f t="shared" si="44"/>
        <v>75</v>
      </c>
      <c r="AA36" s="155">
        <f t="shared" si="44"/>
        <v>0</v>
      </c>
      <c r="AB36" s="155">
        <f t="shared" si="44"/>
        <v>210</v>
      </c>
      <c r="AC36" s="155">
        <f t="shared" si="44"/>
        <v>0</v>
      </c>
      <c r="AD36" s="155">
        <f t="shared" si="44"/>
        <v>0</v>
      </c>
      <c r="AE36" s="155">
        <f t="shared" si="44"/>
        <v>0</v>
      </c>
      <c r="AF36" s="95">
        <f t="shared" si="44"/>
        <v>3</v>
      </c>
      <c r="AG36" s="95">
        <f>AG69</f>
        <v>25</v>
      </c>
      <c r="AH36" s="155">
        <f t="shared" si="44"/>
        <v>31</v>
      </c>
      <c r="AI36" s="155">
        <f t="shared" si="44"/>
        <v>0</v>
      </c>
      <c r="AJ36" s="155">
        <f t="shared" si="44"/>
        <v>30</v>
      </c>
      <c r="AK36" s="155">
        <f t="shared" si="44"/>
        <v>0</v>
      </c>
      <c r="AL36" s="155">
        <f t="shared" si="44"/>
        <v>60</v>
      </c>
      <c r="AM36" s="155">
        <f t="shared" si="44"/>
        <v>0</v>
      </c>
      <c r="AN36" s="155">
        <f t="shared" si="44"/>
        <v>0</v>
      </c>
      <c r="AO36" s="155">
        <f t="shared" si="44"/>
        <v>0</v>
      </c>
      <c r="AP36" s="95">
        <f t="shared" si="44"/>
        <v>1</v>
      </c>
      <c r="AQ36" s="95">
        <f>AQ69</f>
        <v>7</v>
      </c>
      <c r="AR36" s="221">
        <f t="shared" si="44"/>
        <v>32</v>
      </c>
      <c r="AS36" s="54"/>
      <c r="AT36" s="54"/>
      <c r="AU36" s="61"/>
    </row>
    <row r="37" spans="1:142" s="23" customFormat="1" ht="25.5" customHeight="1" x14ac:dyDescent="0.2">
      <c r="A37" s="130" t="s">
        <v>67</v>
      </c>
      <c r="B37" s="131" t="s">
        <v>68</v>
      </c>
      <c r="C37" s="139"/>
      <c r="D37" s="140"/>
      <c r="E37" s="141"/>
      <c r="F37" s="142"/>
      <c r="G37" s="142"/>
      <c r="H37" s="142"/>
      <c r="I37" s="142"/>
      <c r="J37" s="142"/>
      <c r="K37" s="142"/>
      <c r="L37" s="142"/>
      <c r="M37" s="142"/>
      <c r="N37" s="138"/>
      <c r="O37" s="138"/>
      <c r="P37" s="138"/>
      <c r="Q37" s="138"/>
      <c r="R37" s="138"/>
      <c r="S37" s="138"/>
      <c r="T37" s="138"/>
      <c r="U37" s="138"/>
      <c r="V37" s="143"/>
      <c r="W37" s="138"/>
      <c r="X37" s="138"/>
      <c r="Y37" s="138"/>
      <c r="Z37" s="138"/>
      <c r="AA37" s="138"/>
      <c r="AB37" s="138"/>
      <c r="AC37" s="138"/>
      <c r="AD37" s="138"/>
      <c r="AE37" s="138"/>
      <c r="AF37" s="143"/>
      <c r="AG37" s="138"/>
      <c r="AH37" s="138"/>
      <c r="AI37" s="138"/>
      <c r="AJ37" s="138"/>
      <c r="AK37" s="138"/>
      <c r="AL37" s="138"/>
      <c r="AM37" s="138"/>
      <c r="AN37" s="138"/>
      <c r="AO37" s="138"/>
      <c r="AP37" s="143"/>
      <c r="AQ37" s="138"/>
      <c r="AR37" s="144"/>
      <c r="AS37" s="231"/>
      <c r="AT37" s="231"/>
      <c r="AU37" s="233"/>
    </row>
    <row r="38" spans="1:142" s="23" customFormat="1" ht="25.5" customHeight="1" x14ac:dyDescent="0.2">
      <c r="A38" s="132"/>
      <c r="B38" s="91" t="s">
        <v>69</v>
      </c>
      <c r="C38" s="270"/>
      <c r="D38" s="161"/>
      <c r="E38" s="135">
        <f>SUM(F39:M46)</f>
        <v>477</v>
      </c>
      <c r="F38" s="136">
        <f t="shared" ref="F38:L38" si="45">SUM(F39:F46)</f>
        <v>72</v>
      </c>
      <c r="G38" s="136">
        <f t="shared" si="45"/>
        <v>0</v>
      </c>
      <c r="H38" s="136">
        <f t="shared" si="45"/>
        <v>135</v>
      </c>
      <c r="I38" s="136">
        <f t="shared" si="45"/>
        <v>0</v>
      </c>
      <c r="J38" s="136">
        <f t="shared" si="45"/>
        <v>270</v>
      </c>
      <c r="K38" s="136">
        <f t="shared" si="45"/>
        <v>0</v>
      </c>
      <c r="L38" s="136">
        <f t="shared" si="45"/>
        <v>0</v>
      </c>
      <c r="M38" s="136">
        <f t="shared" ref="M38:U38" si="46">SUM(M39:M46)</f>
        <v>0</v>
      </c>
      <c r="N38" s="162">
        <f t="shared" si="46"/>
        <v>0</v>
      </c>
      <c r="O38" s="163">
        <f t="shared" si="46"/>
        <v>0</v>
      </c>
      <c r="P38" s="163">
        <f t="shared" si="46"/>
        <v>0</v>
      </c>
      <c r="Q38" s="163">
        <f t="shared" si="46"/>
        <v>0</v>
      </c>
      <c r="R38" s="163">
        <f t="shared" si="46"/>
        <v>0</v>
      </c>
      <c r="S38" s="163">
        <f t="shared" si="46"/>
        <v>0</v>
      </c>
      <c r="T38" s="163">
        <f t="shared" si="46"/>
        <v>0</v>
      </c>
      <c r="U38" s="163">
        <f t="shared" si="46"/>
        <v>0</v>
      </c>
      <c r="V38" s="95">
        <f>COUNTIF(V39:V46,"E")</f>
        <v>0</v>
      </c>
      <c r="W38" s="112">
        <f t="shared" ref="W38:AE38" si="47">SUM(W39:W46)</f>
        <v>0</v>
      </c>
      <c r="X38" s="162">
        <f t="shared" si="47"/>
        <v>56</v>
      </c>
      <c r="Y38" s="163">
        <f t="shared" si="47"/>
        <v>0</v>
      </c>
      <c r="Z38" s="163">
        <f t="shared" si="47"/>
        <v>120</v>
      </c>
      <c r="AA38" s="163">
        <f t="shared" si="47"/>
        <v>0</v>
      </c>
      <c r="AB38" s="163">
        <f t="shared" si="47"/>
        <v>210</v>
      </c>
      <c r="AC38" s="163">
        <f t="shared" si="47"/>
        <v>0</v>
      </c>
      <c r="AD38" s="163">
        <f t="shared" si="47"/>
        <v>0</v>
      </c>
      <c r="AE38" s="163">
        <f t="shared" si="47"/>
        <v>0</v>
      </c>
      <c r="AF38" s="96">
        <f>COUNTIF(AF39:AF46,"E")</f>
        <v>2</v>
      </c>
      <c r="AG38" s="112">
        <f t="shared" ref="AG38:AO38" si="48">SUM(AG39:AG46)</f>
        <v>25</v>
      </c>
      <c r="AH38" s="162">
        <f t="shared" si="48"/>
        <v>16</v>
      </c>
      <c r="AI38" s="163">
        <f t="shared" si="48"/>
        <v>0</v>
      </c>
      <c r="AJ38" s="163">
        <f t="shared" si="48"/>
        <v>15</v>
      </c>
      <c r="AK38" s="163">
        <f t="shared" si="48"/>
        <v>0</v>
      </c>
      <c r="AL38" s="163">
        <f t="shared" si="48"/>
        <v>60</v>
      </c>
      <c r="AM38" s="163">
        <f t="shared" si="48"/>
        <v>0</v>
      </c>
      <c r="AN38" s="163">
        <f t="shared" si="48"/>
        <v>0</v>
      </c>
      <c r="AO38" s="163">
        <f t="shared" si="48"/>
        <v>0</v>
      </c>
      <c r="AP38" s="96">
        <f>COUNTIF(AP39:AP46,"E")</f>
        <v>2</v>
      </c>
      <c r="AQ38" s="124">
        <f>SUM(AQ39:AQ46)</f>
        <v>7</v>
      </c>
      <c r="AR38" s="103">
        <f>SUM(AR39:AR46)</f>
        <v>32</v>
      </c>
      <c r="AS38" s="231"/>
      <c r="AT38" s="231"/>
      <c r="AU38" s="233"/>
    </row>
    <row r="39" spans="1:142" s="244" customFormat="1" ht="12.75" customHeight="1" x14ac:dyDescent="0.2">
      <c r="A39" s="69">
        <v>1</v>
      </c>
      <c r="B39" s="269" t="s">
        <v>70</v>
      </c>
      <c r="C39" s="271" t="s">
        <v>104</v>
      </c>
      <c r="D39" s="173" t="s">
        <v>31</v>
      </c>
      <c r="E39" s="24">
        <f>SUM(F39:M39)</f>
        <v>106</v>
      </c>
      <c r="F39" s="121">
        <f t="shared" ref="F39:M43" si="49">SUM(N39+X39+AH39)</f>
        <v>16</v>
      </c>
      <c r="G39" s="121">
        <f t="shared" si="49"/>
        <v>0</v>
      </c>
      <c r="H39" s="121">
        <f t="shared" si="49"/>
        <v>30</v>
      </c>
      <c r="I39" s="121">
        <f t="shared" si="49"/>
        <v>0</v>
      </c>
      <c r="J39" s="121">
        <f t="shared" si="49"/>
        <v>60</v>
      </c>
      <c r="K39" s="121">
        <f t="shared" si="49"/>
        <v>0</v>
      </c>
      <c r="L39" s="121">
        <f t="shared" si="49"/>
        <v>0</v>
      </c>
      <c r="M39" s="121">
        <f t="shared" si="49"/>
        <v>0</v>
      </c>
      <c r="N39" s="106"/>
      <c r="O39" s="86"/>
      <c r="P39" s="102"/>
      <c r="Q39" s="102"/>
      <c r="R39" s="102"/>
      <c r="S39" s="102"/>
      <c r="T39" s="102"/>
      <c r="U39" s="102"/>
      <c r="V39" s="105"/>
      <c r="W39" s="89"/>
      <c r="X39" s="106">
        <v>16</v>
      </c>
      <c r="Y39" s="86"/>
      <c r="Z39" s="86">
        <v>30</v>
      </c>
      <c r="AA39" s="102"/>
      <c r="AB39" s="102">
        <v>60</v>
      </c>
      <c r="AC39" s="102"/>
      <c r="AD39" s="102"/>
      <c r="AE39" s="102"/>
      <c r="AF39" s="105" t="s">
        <v>32</v>
      </c>
      <c r="AG39" s="259">
        <v>7</v>
      </c>
      <c r="AH39" s="90"/>
      <c r="AI39" s="86"/>
      <c r="AJ39" s="102"/>
      <c r="AK39" s="102"/>
      <c r="AL39" s="102"/>
      <c r="AM39" s="102"/>
      <c r="AN39" s="102"/>
      <c r="AO39" s="102"/>
      <c r="AP39" s="105"/>
      <c r="AQ39" s="114"/>
      <c r="AR39" s="103">
        <f t="shared" ref="AR39:AR46" si="50">(W39+AG39+AQ39)</f>
        <v>7</v>
      </c>
      <c r="AS39" s="54"/>
      <c r="AT39" s="54"/>
      <c r="AU39" s="61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</row>
    <row r="40" spans="1:142" s="242" customFormat="1" ht="12.75" customHeight="1" x14ac:dyDescent="0.2">
      <c r="A40" s="69">
        <v>2</v>
      </c>
      <c r="B40" s="269" t="s">
        <v>71</v>
      </c>
      <c r="C40" s="271" t="s">
        <v>104</v>
      </c>
      <c r="D40" s="173" t="s">
        <v>31</v>
      </c>
      <c r="E40" s="24">
        <f t="shared" ref="E40:E67" si="51">SUM(F40:M40)</f>
        <v>38</v>
      </c>
      <c r="F40" s="121">
        <f t="shared" si="49"/>
        <v>8</v>
      </c>
      <c r="G40" s="121">
        <f t="shared" si="49"/>
        <v>0</v>
      </c>
      <c r="H40" s="121">
        <f t="shared" si="49"/>
        <v>0</v>
      </c>
      <c r="I40" s="121">
        <f t="shared" si="49"/>
        <v>0</v>
      </c>
      <c r="J40" s="121">
        <f t="shared" si="49"/>
        <v>30</v>
      </c>
      <c r="K40" s="121">
        <f t="shared" si="49"/>
        <v>0</v>
      </c>
      <c r="L40" s="121">
        <f t="shared" si="49"/>
        <v>0</v>
      </c>
      <c r="M40" s="121">
        <f t="shared" si="49"/>
        <v>0</v>
      </c>
      <c r="N40" s="106"/>
      <c r="O40" s="86"/>
      <c r="P40" s="102"/>
      <c r="Q40" s="102"/>
      <c r="R40" s="102"/>
      <c r="S40" s="102"/>
      <c r="T40" s="102"/>
      <c r="U40" s="102"/>
      <c r="V40" s="105"/>
      <c r="W40" s="89"/>
      <c r="X40" s="106"/>
      <c r="Y40" s="86"/>
      <c r="Z40" s="86"/>
      <c r="AA40" s="102"/>
      <c r="AB40" s="102"/>
      <c r="AC40" s="102"/>
      <c r="AD40" s="102"/>
      <c r="AE40" s="102"/>
      <c r="AF40" s="105"/>
      <c r="AG40" s="259"/>
      <c r="AH40" s="90">
        <v>8</v>
      </c>
      <c r="AI40" s="86"/>
      <c r="AJ40" s="102"/>
      <c r="AK40" s="102"/>
      <c r="AL40" s="102">
        <v>30</v>
      </c>
      <c r="AM40" s="102"/>
      <c r="AN40" s="102"/>
      <c r="AO40" s="102"/>
      <c r="AP40" s="105" t="s">
        <v>32</v>
      </c>
      <c r="AQ40" s="114">
        <v>3</v>
      </c>
      <c r="AR40" s="103">
        <f t="shared" si="50"/>
        <v>3</v>
      </c>
      <c r="AS40" s="54"/>
      <c r="AT40" s="54"/>
      <c r="AU40" s="61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</row>
    <row r="41" spans="1:142" s="244" customFormat="1" ht="12.75" customHeight="1" x14ac:dyDescent="0.2">
      <c r="A41" s="69">
        <v>3</v>
      </c>
      <c r="B41" s="269" t="s">
        <v>72</v>
      </c>
      <c r="C41" s="271" t="s">
        <v>104</v>
      </c>
      <c r="D41" s="173" t="s">
        <v>31</v>
      </c>
      <c r="E41" s="24">
        <f>SUM(F41:M41)</f>
        <v>68</v>
      </c>
      <c r="F41" s="121">
        <f t="shared" si="49"/>
        <v>8</v>
      </c>
      <c r="G41" s="121">
        <f t="shared" si="49"/>
        <v>0</v>
      </c>
      <c r="H41" s="121">
        <f t="shared" si="49"/>
        <v>30</v>
      </c>
      <c r="I41" s="121">
        <f t="shared" si="49"/>
        <v>0</v>
      </c>
      <c r="J41" s="121">
        <f t="shared" si="49"/>
        <v>30</v>
      </c>
      <c r="K41" s="121">
        <f t="shared" si="49"/>
        <v>0</v>
      </c>
      <c r="L41" s="121">
        <f t="shared" si="49"/>
        <v>0</v>
      </c>
      <c r="M41" s="121">
        <f t="shared" si="49"/>
        <v>0</v>
      </c>
      <c r="N41" s="106"/>
      <c r="O41" s="86"/>
      <c r="P41" s="102"/>
      <c r="Q41" s="102"/>
      <c r="R41" s="102"/>
      <c r="S41" s="102"/>
      <c r="T41" s="102"/>
      <c r="U41" s="102"/>
      <c r="V41" s="105"/>
      <c r="W41" s="89"/>
      <c r="X41" s="106">
        <v>8</v>
      </c>
      <c r="Y41" s="86"/>
      <c r="Z41" s="86">
        <v>30</v>
      </c>
      <c r="AA41" s="102"/>
      <c r="AB41" s="102">
        <v>30</v>
      </c>
      <c r="AC41" s="102"/>
      <c r="AD41" s="102"/>
      <c r="AE41" s="102"/>
      <c r="AF41" s="105"/>
      <c r="AG41" s="259">
        <v>4</v>
      </c>
      <c r="AH41" s="90"/>
      <c r="AI41" s="86"/>
      <c r="AJ41" s="102"/>
      <c r="AK41" s="102"/>
      <c r="AL41" s="102"/>
      <c r="AM41" s="102"/>
      <c r="AN41" s="102"/>
      <c r="AO41" s="102"/>
      <c r="AP41" s="105"/>
      <c r="AQ41" s="114"/>
      <c r="AR41" s="103">
        <f t="shared" si="50"/>
        <v>4</v>
      </c>
      <c r="AS41" s="54"/>
      <c r="AT41" s="54"/>
      <c r="AU41" s="61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</row>
    <row r="42" spans="1:142" s="5" customFormat="1" ht="12.75" customHeight="1" x14ac:dyDescent="0.2">
      <c r="A42" s="69">
        <v>4</v>
      </c>
      <c r="B42" s="269" t="s">
        <v>73</v>
      </c>
      <c r="C42" s="271" t="s">
        <v>104</v>
      </c>
      <c r="D42" s="173" t="s">
        <v>31</v>
      </c>
      <c r="E42" s="24">
        <f>SUM(F42:M42)</f>
        <v>53</v>
      </c>
      <c r="F42" s="121">
        <f t="shared" si="49"/>
        <v>8</v>
      </c>
      <c r="G42" s="121">
        <f t="shared" si="49"/>
        <v>0</v>
      </c>
      <c r="H42" s="121">
        <f t="shared" si="49"/>
        <v>15</v>
      </c>
      <c r="I42" s="121">
        <f t="shared" si="49"/>
        <v>0</v>
      </c>
      <c r="J42" s="121">
        <f t="shared" si="49"/>
        <v>30</v>
      </c>
      <c r="K42" s="121">
        <f t="shared" si="49"/>
        <v>0</v>
      </c>
      <c r="L42" s="121">
        <f t="shared" si="49"/>
        <v>0</v>
      </c>
      <c r="M42" s="121">
        <f t="shared" si="49"/>
        <v>0</v>
      </c>
      <c r="N42" s="106"/>
      <c r="O42" s="86"/>
      <c r="P42" s="102"/>
      <c r="Q42" s="102"/>
      <c r="R42" s="102"/>
      <c r="S42" s="102"/>
      <c r="T42" s="102"/>
      <c r="U42" s="102"/>
      <c r="V42" s="105"/>
      <c r="W42" s="89"/>
      <c r="X42" s="106"/>
      <c r="Y42" s="86"/>
      <c r="Z42" s="86"/>
      <c r="AA42" s="102"/>
      <c r="AB42" s="102"/>
      <c r="AC42" s="102"/>
      <c r="AD42" s="102"/>
      <c r="AE42" s="102"/>
      <c r="AF42" s="105"/>
      <c r="AG42" s="259"/>
      <c r="AH42" s="90">
        <v>8</v>
      </c>
      <c r="AI42" s="86"/>
      <c r="AJ42" s="102">
        <v>15</v>
      </c>
      <c r="AK42" s="102"/>
      <c r="AL42" s="102">
        <v>30</v>
      </c>
      <c r="AM42" s="102"/>
      <c r="AN42" s="102"/>
      <c r="AO42" s="102"/>
      <c r="AP42" s="105" t="s">
        <v>32</v>
      </c>
      <c r="AQ42" s="114">
        <v>4</v>
      </c>
      <c r="AR42" s="103">
        <f t="shared" si="50"/>
        <v>4</v>
      </c>
      <c r="AS42" s="54"/>
      <c r="AT42" s="54"/>
      <c r="AU42" s="61"/>
    </row>
    <row r="43" spans="1:142" s="5" customFormat="1" ht="12.75" customHeight="1" x14ac:dyDescent="0.2">
      <c r="A43" s="69">
        <v>5</v>
      </c>
      <c r="B43" s="269" t="s">
        <v>74</v>
      </c>
      <c r="C43" s="271" t="s">
        <v>104</v>
      </c>
      <c r="D43" s="173" t="s">
        <v>31</v>
      </c>
      <c r="E43" s="24">
        <f>SUM(F43:M43)</f>
        <v>53</v>
      </c>
      <c r="F43" s="121">
        <f t="shared" si="49"/>
        <v>8</v>
      </c>
      <c r="G43" s="121">
        <f t="shared" si="49"/>
        <v>0</v>
      </c>
      <c r="H43" s="121">
        <f t="shared" si="49"/>
        <v>15</v>
      </c>
      <c r="I43" s="121">
        <f t="shared" si="49"/>
        <v>0</v>
      </c>
      <c r="J43" s="121">
        <f t="shared" si="49"/>
        <v>30</v>
      </c>
      <c r="K43" s="121">
        <f t="shared" si="49"/>
        <v>0</v>
      </c>
      <c r="L43" s="121">
        <f t="shared" si="49"/>
        <v>0</v>
      </c>
      <c r="M43" s="121">
        <f t="shared" si="49"/>
        <v>0</v>
      </c>
      <c r="N43" s="106"/>
      <c r="O43" s="86"/>
      <c r="P43" s="102"/>
      <c r="Q43" s="102"/>
      <c r="R43" s="102"/>
      <c r="S43" s="102"/>
      <c r="T43" s="102"/>
      <c r="U43" s="102"/>
      <c r="V43" s="105"/>
      <c r="W43" s="89"/>
      <c r="X43" s="106">
        <v>8</v>
      </c>
      <c r="Y43" s="86"/>
      <c r="Z43" s="86">
        <v>15</v>
      </c>
      <c r="AA43" s="102"/>
      <c r="AB43" s="102">
        <v>30</v>
      </c>
      <c r="AC43" s="102"/>
      <c r="AD43" s="102"/>
      <c r="AE43" s="102"/>
      <c r="AF43" s="105" t="s">
        <v>32</v>
      </c>
      <c r="AG43" s="259">
        <v>5</v>
      </c>
      <c r="AH43" s="90"/>
      <c r="AI43" s="86"/>
      <c r="AJ43" s="102"/>
      <c r="AK43" s="102"/>
      <c r="AL43" s="102"/>
      <c r="AM43" s="102"/>
      <c r="AN43" s="102"/>
      <c r="AO43" s="102"/>
      <c r="AP43" s="105"/>
      <c r="AQ43" s="114"/>
      <c r="AR43" s="103">
        <f t="shared" si="50"/>
        <v>5</v>
      </c>
      <c r="AS43" s="54"/>
      <c r="AT43" s="54"/>
      <c r="AU43" s="61"/>
    </row>
    <row r="44" spans="1:142" s="242" customFormat="1" ht="12.75" customHeight="1" x14ac:dyDescent="0.2">
      <c r="A44" s="69">
        <v>6</v>
      </c>
      <c r="B44" s="269" t="s">
        <v>75</v>
      </c>
      <c r="C44" s="271" t="s">
        <v>104</v>
      </c>
      <c r="D44" s="173" t="s">
        <v>31</v>
      </c>
      <c r="E44" s="24">
        <f>SUM(F44:M44)</f>
        <v>53</v>
      </c>
      <c r="F44" s="121">
        <f t="shared" ref="F44:M44" si="52">SUM(N45+X45+AH45)</f>
        <v>8</v>
      </c>
      <c r="G44" s="121">
        <f t="shared" si="52"/>
        <v>0</v>
      </c>
      <c r="H44" s="121">
        <f t="shared" si="52"/>
        <v>15</v>
      </c>
      <c r="I44" s="121">
        <f t="shared" si="52"/>
        <v>0</v>
      </c>
      <c r="J44" s="121">
        <f t="shared" si="52"/>
        <v>30</v>
      </c>
      <c r="K44" s="121">
        <f t="shared" si="52"/>
        <v>0</v>
      </c>
      <c r="L44" s="121">
        <f t="shared" si="52"/>
        <v>0</v>
      </c>
      <c r="M44" s="121">
        <f t="shared" si="52"/>
        <v>0</v>
      </c>
      <c r="N44" s="106"/>
      <c r="O44" s="86"/>
      <c r="P44" s="102"/>
      <c r="Q44" s="102"/>
      <c r="R44" s="102"/>
      <c r="S44" s="102"/>
      <c r="T44" s="102"/>
      <c r="U44" s="102"/>
      <c r="V44" s="105"/>
      <c r="W44" s="89"/>
      <c r="X44" s="106">
        <v>8</v>
      </c>
      <c r="Y44" s="86"/>
      <c r="Z44" s="86">
        <v>15</v>
      </c>
      <c r="AA44" s="102"/>
      <c r="AB44" s="102">
        <v>30</v>
      </c>
      <c r="AC44" s="102"/>
      <c r="AD44" s="102"/>
      <c r="AE44" s="102"/>
      <c r="AF44" s="105"/>
      <c r="AG44" s="264">
        <v>3</v>
      </c>
      <c r="AH44" s="90"/>
      <c r="AI44" s="86"/>
      <c r="AJ44" s="102"/>
      <c r="AK44" s="102"/>
      <c r="AL44" s="102"/>
      <c r="AM44" s="102"/>
      <c r="AN44" s="102"/>
      <c r="AO44" s="102"/>
      <c r="AP44" s="105"/>
      <c r="AQ44" s="114"/>
      <c r="AR44" s="103">
        <f t="shared" si="50"/>
        <v>3</v>
      </c>
      <c r="AS44" s="54"/>
      <c r="AT44" s="54"/>
      <c r="AU44" s="61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</row>
    <row r="45" spans="1:142" s="5" customFormat="1" ht="12.75" customHeight="1" x14ac:dyDescent="0.2">
      <c r="A45" s="69">
        <v>7</v>
      </c>
      <c r="B45" s="269" t="s">
        <v>76</v>
      </c>
      <c r="C45" s="271" t="s">
        <v>104</v>
      </c>
      <c r="D45" s="173" t="s">
        <v>31</v>
      </c>
      <c r="E45" s="24">
        <f>SUM(F45:M45)</f>
        <v>53</v>
      </c>
      <c r="F45" s="121">
        <f t="shared" ref="F45:M46" si="53">SUM(N45+X45+AH45)</f>
        <v>8</v>
      </c>
      <c r="G45" s="121">
        <f t="shared" si="53"/>
        <v>0</v>
      </c>
      <c r="H45" s="121">
        <f t="shared" si="53"/>
        <v>15</v>
      </c>
      <c r="I45" s="121">
        <f t="shared" si="53"/>
        <v>0</v>
      </c>
      <c r="J45" s="121">
        <f t="shared" si="53"/>
        <v>30</v>
      </c>
      <c r="K45" s="121">
        <f t="shared" si="53"/>
        <v>0</v>
      </c>
      <c r="L45" s="121">
        <f t="shared" si="53"/>
        <v>0</v>
      </c>
      <c r="M45" s="121">
        <f t="shared" si="53"/>
        <v>0</v>
      </c>
      <c r="N45" s="106"/>
      <c r="O45" s="86"/>
      <c r="P45" s="102"/>
      <c r="Q45" s="102"/>
      <c r="R45" s="102"/>
      <c r="S45" s="102"/>
      <c r="T45" s="102"/>
      <c r="U45" s="102"/>
      <c r="V45" s="105"/>
      <c r="W45" s="89"/>
      <c r="X45" s="106">
        <v>8</v>
      </c>
      <c r="Y45" s="86"/>
      <c r="Z45" s="86">
        <v>15</v>
      </c>
      <c r="AA45" s="102"/>
      <c r="AB45" s="102">
        <v>30</v>
      </c>
      <c r="AC45" s="102"/>
      <c r="AD45" s="102"/>
      <c r="AE45" s="102"/>
      <c r="AF45" s="105"/>
      <c r="AG45" s="89">
        <v>3</v>
      </c>
      <c r="AH45" s="90"/>
      <c r="AI45" s="86"/>
      <c r="AJ45" s="102"/>
      <c r="AK45" s="102"/>
      <c r="AL45" s="102"/>
      <c r="AM45" s="102"/>
      <c r="AN45" s="102"/>
      <c r="AO45" s="102"/>
      <c r="AP45" s="105"/>
      <c r="AQ45" s="114"/>
      <c r="AR45" s="103">
        <f t="shared" si="50"/>
        <v>3</v>
      </c>
      <c r="AS45" s="54"/>
      <c r="AT45" s="54"/>
      <c r="AU45" s="61"/>
    </row>
    <row r="46" spans="1:142" s="5" customFormat="1" ht="12.75" customHeight="1" x14ac:dyDescent="0.2">
      <c r="A46" s="69">
        <v>8</v>
      </c>
      <c r="B46" s="269" t="s">
        <v>77</v>
      </c>
      <c r="C46" s="271" t="s">
        <v>104</v>
      </c>
      <c r="D46" s="173" t="s">
        <v>31</v>
      </c>
      <c r="E46" s="24">
        <f t="shared" si="51"/>
        <v>53</v>
      </c>
      <c r="F46" s="121">
        <f t="shared" si="53"/>
        <v>8</v>
      </c>
      <c r="G46" s="121">
        <f t="shared" si="53"/>
        <v>0</v>
      </c>
      <c r="H46" s="121">
        <f t="shared" si="53"/>
        <v>15</v>
      </c>
      <c r="I46" s="121">
        <f t="shared" si="53"/>
        <v>0</v>
      </c>
      <c r="J46" s="121">
        <f t="shared" si="53"/>
        <v>30</v>
      </c>
      <c r="K46" s="121">
        <f t="shared" si="53"/>
        <v>0</v>
      </c>
      <c r="L46" s="121">
        <f t="shared" si="53"/>
        <v>0</v>
      </c>
      <c r="M46" s="121">
        <f t="shared" si="53"/>
        <v>0</v>
      </c>
      <c r="N46" s="106"/>
      <c r="O46" s="86"/>
      <c r="P46" s="102"/>
      <c r="Q46" s="102"/>
      <c r="R46" s="102"/>
      <c r="S46" s="102"/>
      <c r="T46" s="102"/>
      <c r="U46" s="102"/>
      <c r="V46" s="105"/>
      <c r="W46" s="89"/>
      <c r="X46" s="106">
        <v>8</v>
      </c>
      <c r="Y46" s="86"/>
      <c r="Z46" s="86">
        <v>15</v>
      </c>
      <c r="AA46" s="102"/>
      <c r="AB46" s="102">
        <v>30</v>
      </c>
      <c r="AC46" s="102"/>
      <c r="AD46" s="102"/>
      <c r="AE46" s="102"/>
      <c r="AF46" s="105"/>
      <c r="AG46" s="198">
        <v>3</v>
      </c>
      <c r="AH46" s="90"/>
      <c r="AI46" s="86"/>
      <c r="AJ46" s="102"/>
      <c r="AK46" s="102"/>
      <c r="AL46" s="102"/>
      <c r="AM46" s="102"/>
      <c r="AN46" s="102"/>
      <c r="AO46" s="102"/>
      <c r="AP46" s="105"/>
      <c r="AQ46" s="114"/>
      <c r="AR46" s="103">
        <f t="shared" si="50"/>
        <v>3</v>
      </c>
      <c r="AS46" s="54"/>
      <c r="AT46" s="54"/>
      <c r="AU46" s="61"/>
    </row>
    <row r="47" spans="1:142" s="5" customFormat="1" ht="12.75" customHeight="1" x14ac:dyDescent="0.2">
      <c r="A47" s="281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3"/>
      <c r="AS47" s="54"/>
      <c r="AT47" s="54"/>
      <c r="AU47" s="61"/>
    </row>
    <row r="48" spans="1:142" s="5" customFormat="1" ht="23.25" customHeight="1" x14ac:dyDescent="0.2">
      <c r="A48" s="75"/>
      <c r="B48" s="92" t="s">
        <v>78</v>
      </c>
      <c r="C48" s="272"/>
      <c r="D48" s="165"/>
      <c r="E48" s="135">
        <f>SUM(E49:E57)</f>
        <v>477</v>
      </c>
      <c r="F48" s="136">
        <f t="shared" ref="F48:M48" si="54">SUM(F49:F57)</f>
        <v>72</v>
      </c>
      <c r="G48" s="136">
        <f t="shared" si="54"/>
        <v>0</v>
      </c>
      <c r="H48" s="136">
        <f t="shared" si="54"/>
        <v>135</v>
      </c>
      <c r="I48" s="136">
        <f t="shared" si="54"/>
        <v>0</v>
      </c>
      <c r="J48" s="136">
        <f t="shared" si="54"/>
        <v>270</v>
      </c>
      <c r="K48" s="136">
        <f t="shared" si="54"/>
        <v>0</v>
      </c>
      <c r="L48" s="136">
        <f t="shared" si="54"/>
        <v>0</v>
      </c>
      <c r="M48" s="137">
        <f t="shared" si="54"/>
        <v>0</v>
      </c>
      <c r="N48" s="162">
        <f t="shared" ref="N48:U48" si="55">SUM(N49:N57)</f>
        <v>0</v>
      </c>
      <c r="O48" s="163">
        <f t="shared" si="55"/>
        <v>0</v>
      </c>
      <c r="P48" s="163">
        <f t="shared" si="55"/>
        <v>0</v>
      </c>
      <c r="Q48" s="163">
        <f t="shared" si="55"/>
        <v>0</v>
      </c>
      <c r="R48" s="163">
        <f t="shared" si="55"/>
        <v>0</v>
      </c>
      <c r="S48" s="163">
        <f t="shared" si="55"/>
        <v>0</v>
      </c>
      <c r="T48" s="163">
        <f t="shared" si="55"/>
        <v>0</v>
      </c>
      <c r="U48" s="163">
        <f t="shared" si="55"/>
        <v>0</v>
      </c>
      <c r="V48" s="164">
        <f>COUNTIF(V49:V57,"E")</f>
        <v>0</v>
      </c>
      <c r="W48" s="166">
        <f t="shared" ref="W48:AE48" si="56">SUM(W49:W57)</f>
        <v>0</v>
      </c>
      <c r="X48" s="162">
        <f t="shared" si="56"/>
        <v>48</v>
      </c>
      <c r="Y48" s="163">
        <f t="shared" si="56"/>
        <v>0</v>
      </c>
      <c r="Z48" s="163">
        <f t="shared" si="56"/>
        <v>90</v>
      </c>
      <c r="AA48" s="163">
        <f t="shared" si="56"/>
        <v>0</v>
      </c>
      <c r="AB48" s="163">
        <f t="shared" si="56"/>
        <v>195</v>
      </c>
      <c r="AC48" s="163">
        <f t="shared" si="56"/>
        <v>0</v>
      </c>
      <c r="AD48" s="163">
        <f t="shared" si="56"/>
        <v>0</v>
      </c>
      <c r="AE48" s="163">
        <f t="shared" si="56"/>
        <v>0</v>
      </c>
      <c r="AF48" s="96">
        <f>COUNTIF(AF49:AF57,"E")</f>
        <v>3</v>
      </c>
      <c r="AG48" s="112">
        <f t="shared" ref="AG48:AO48" si="57">SUM(AG49:AG57)</f>
        <v>25</v>
      </c>
      <c r="AH48" s="162">
        <f t="shared" si="57"/>
        <v>24</v>
      </c>
      <c r="AI48" s="163">
        <f t="shared" si="57"/>
        <v>0</v>
      </c>
      <c r="AJ48" s="163">
        <f t="shared" si="57"/>
        <v>45</v>
      </c>
      <c r="AK48" s="163">
        <f t="shared" si="57"/>
        <v>0</v>
      </c>
      <c r="AL48" s="163">
        <f t="shared" si="57"/>
        <v>75</v>
      </c>
      <c r="AM48" s="163">
        <f t="shared" si="57"/>
        <v>0</v>
      </c>
      <c r="AN48" s="163">
        <f t="shared" si="57"/>
        <v>0</v>
      </c>
      <c r="AO48" s="163">
        <f t="shared" si="57"/>
        <v>0</v>
      </c>
      <c r="AP48" s="96">
        <f>COUNTIF(AP49:AP57,"E")</f>
        <v>1</v>
      </c>
      <c r="AQ48" s="124">
        <f>SUM(AQ49:AQ57)</f>
        <v>7</v>
      </c>
      <c r="AR48" s="103">
        <f>SUM(AR49:AR57)</f>
        <v>32</v>
      </c>
      <c r="AS48" s="54"/>
      <c r="AT48" s="54"/>
      <c r="AU48" s="61"/>
    </row>
    <row r="49" spans="1:142" s="244" customFormat="1" ht="12.75" customHeight="1" x14ac:dyDescent="0.2">
      <c r="A49" s="69">
        <v>1</v>
      </c>
      <c r="B49" s="269" t="s">
        <v>95</v>
      </c>
      <c r="C49" s="225" t="s">
        <v>104</v>
      </c>
      <c r="D49" s="173" t="s">
        <v>31</v>
      </c>
      <c r="E49" s="24">
        <f t="shared" si="51"/>
        <v>68</v>
      </c>
      <c r="F49" s="121">
        <f t="shared" ref="F49:M53" si="58">SUM(N49+X49+AH49)</f>
        <v>8</v>
      </c>
      <c r="G49" s="121">
        <f t="shared" si="58"/>
        <v>0</v>
      </c>
      <c r="H49" s="121">
        <f t="shared" si="58"/>
        <v>15</v>
      </c>
      <c r="I49" s="121">
        <f t="shared" si="58"/>
        <v>0</v>
      </c>
      <c r="J49" s="121">
        <f t="shared" si="58"/>
        <v>45</v>
      </c>
      <c r="K49" s="121">
        <f t="shared" si="58"/>
        <v>0</v>
      </c>
      <c r="L49" s="121">
        <f t="shared" si="58"/>
        <v>0</v>
      </c>
      <c r="M49" s="121">
        <f t="shared" si="58"/>
        <v>0</v>
      </c>
      <c r="N49" s="106"/>
      <c r="O49" s="86"/>
      <c r="P49" s="102"/>
      <c r="Q49" s="102"/>
      <c r="R49" s="102"/>
      <c r="S49" s="102"/>
      <c r="T49" s="102"/>
      <c r="U49" s="102"/>
      <c r="V49" s="105"/>
      <c r="W49" s="89"/>
      <c r="X49" s="106">
        <v>8</v>
      </c>
      <c r="Y49" s="86"/>
      <c r="Z49" s="86">
        <v>15</v>
      </c>
      <c r="AA49" s="102"/>
      <c r="AB49" s="102">
        <v>45</v>
      </c>
      <c r="AC49" s="102"/>
      <c r="AD49" s="102"/>
      <c r="AE49" s="102"/>
      <c r="AF49" s="105"/>
      <c r="AG49" s="89">
        <v>4</v>
      </c>
      <c r="AH49" s="90"/>
      <c r="AI49" s="86"/>
      <c r="AJ49" s="102"/>
      <c r="AK49" s="102"/>
      <c r="AL49" s="102"/>
      <c r="AM49" s="102"/>
      <c r="AN49" s="102"/>
      <c r="AO49" s="102"/>
      <c r="AP49" s="105"/>
      <c r="AQ49" s="114"/>
      <c r="AR49" s="103">
        <f t="shared" ref="AR49:AR57" si="59">(W49+AG49+AQ49)</f>
        <v>4</v>
      </c>
      <c r="AS49" s="54"/>
      <c r="AT49" s="54"/>
      <c r="AU49" s="61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</row>
    <row r="50" spans="1:142" s="244" customFormat="1" ht="12.75" customHeight="1" x14ac:dyDescent="0.2">
      <c r="A50" s="69">
        <v>2</v>
      </c>
      <c r="B50" s="269" t="s">
        <v>96</v>
      </c>
      <c r="C50" s="225" t="s">
        <v>104</v>
      </c>
      <c r="D50" s="173" t="s">
        <v>31</v>
      </c>
      <c r="E50" s="24">
        <f t="shared" si="51"/>
        <v>53</v>
      </c>
      <c r="F50" s="121">
        <f t="shared" si="58"/>
        <v>8</v>
      </c>
      <c r="G50" s="121">
        <f t="shared" si="58"/>
        <v>0</v>
      </c>
      <c r="H50" s="121">
        <f t="shared" si="58"/>
        <v>15</v>
      </c>
      <c r="I50" s="121">
        <f t="shared" si="58"/>
        <v>0</v>
      </c>
      <c r="J50" s="121">
        <f t="shared" si="58"/>
        <v>30</v>
      </c>
      <c r="K50" s="121">
        <f t="shared" si="58"/>
        <v>0</v>
      </c>
      <c r="L50" s="121">
        <f t="shared" si="58"/>
        <v>0</v>
      </c>
      <c r="M50" s="121">
        <f t="shared" si="58"/>
        <v>0</v>
      </c>
      <c r="N50" s="106"/>
      <c r="O50" s="86"/>
      <c r="P50" s="102"/>
      <c r="Q50" s="102"/>
      <c r="R50" s="102"/>
      <c r="S50" s="102"/>
      <c r="T50" s="102"/>
      <c r="U50" s="102"/>
      <c r="V50" s="105"/>
      <c r="W50" s="89"/>
      <c r="X50" s="106">
        <v>8</v>
      </c>
      <c r="Y50" s="86"/>
      <c r="Z50" s="86">
        <v>15</v>
      </c>
      <c r="AA50" s="102"/>
      <c r="AB50" s="102">
        <v>30</v>
      </c>
      <c r="AC50" s="102"/>
      <c r="AD50" s="102"/>
      <c r="AE50" s="102"/>
      <c r="AF50" s="105" t="s">
        <v>32</v>
      </c>
      <c r="AG50" s="89">
        <v>5</v>
      </c>
      <c r="AH50" s="90"/>
      <c r="AI50" s="86"/>
      <c r="AJ50" s="102"/>
      <c r="AK50" s="102"/>
      <c r="AL50" s="102"/>
      <c r="AM50" s="102"/>
      <c r="AN50" s="102"/>
      <c r="AO50" s="102"/>
      <c r="AP50" s="105"/>
      <c r="AQ50" s="114"/>
      <c r="AR50" s="103">
        <f t="shared" si="59"/>
        <v>5</v>
      </c>
      <c r="AS50" s="54"/>
      <c r="AT50" s="54"/>
      <c r="AU50" s="61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</row>
    <row r="51" spans="1:142" s="244" customFormat="1" ht="12.75" customHeight="1" x14ac:dyDescent="0.2">
      <c r="A51" s="69">
        <v>3</v>
      </c>
      <c r="B51" s="269" t="s">
        <v>97</v>
      </c>
      <c r="C51" s="225" t="s">
        <v>104</v>
      </c>
      <c r="D51" s="173" t="s">
        <v>31</v>
      </c>
      <c r="E51" s="24">
        <f t="shared" si="51"/>
        <v>53</v>
      </c>
      <c r="F51" s="121">
        <f t="shared" si="58"/>
        <v>8</v>
      </c>
      <c r="G51" s="121">
        <f t="shared" si="58"/>
        <v>0</v>
      </c>
      <c r="H51" s="121">
        <f t="shared" si="58"/>
        <v>15</v>
      </c>
      <c r="I51" s="121">
        <f t="shared" si="58"/>
        <v>0</v>
      </c>
      <c r="J51" s="121">
        <f t="shared" si="58"/>
        <v>30</v>
      </c>
      <c r="K51" s="121">
        <f t="shared" si="58"/>
        <v>0</v>
      </c>
      <c r="L51" s="121">
        <f t="shared" si="58"/>
        <v>0</v>
      </c>
      <c r="M51" s="121">
        <f t="shared" si="58"/>
        <v>0</v>
      </c>
      <c r="N51" s="106"/>
      <c r="O51" s="86"/>
      <c r="P51" s="102"/>
      <c r="Q51" s="102"/>
      <c r="R51" s="102"/>
      <c r="S51" s="102"/>
      <c r="T51" s="102"/>
      <c r="U51" s="102"/>
      <c r="V51" s="105"/>
      <c r="W51" s="89"/>
      <c r="X51" s="106">
        <v>8</v>
      </c>
      <c r="Y51" s="86"/>
      <c r="Z51" s="86">
        <v>15</v>
      </c>
      <c r="AA51" s="102"/>
      <c r="AB51" s="102">
        <v>30</v>
      </c>
      <c r="AC51" s="102"/>
      <c r="AD51" s="102"/>
      <c r="AE51" s="102"/>
      <c r="AF51" s="105" t="s">
        <v>32</v>
      </c>
      <c r="AG51" s="89">
        <v>5</v>
      </c>
      <c r="AH51" s="90"/>
      <c r="AI51" s="86"/>
      <c r="AJ51" s="102"/>
      <c r="AK51" s="102"/>
      <c r="AL51" s="102"/>
      <c r="AM51" s="102"/>
      <c r="AN51" s="102"/>
      <c r="AO51" s="102"/>
      <c r="AP51" s="105"/>
      <c r="AQ51" s="114"/>
      <c r="AR51" s="103">
        <f t="shared" si="59"/>
        <v>5</v>
      </c>
      <c r="AS51" s="54"/>
      <c r="AT51" s="54"/>
      <c r="AU51" s="61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</row>
    <row r="52" spans="1:142" s="244" customFormat="1" ht="12.75" customHeight="1" x14ac:dyDescent="0.2">
      <c r="A52" s="69">
        <v>4</v>
      </c>
      <c r="B52" s="269" t="s">
        <v>98</v>
      </c>
      <c r="C52" s="225" t="s">
        <v>104</v>
      </c>
      <c r="D52" s="173" t="s">
        <v>31</v>
      </c>
      <c r="E52" s="24">
        <f t="shared" ref="E52:E57" si="60">SUM(F52:M52)</f>
        <v>38</v>
      </c>
      <c r="F52" s="121">
        <f t="shared" si="58"/>
        <v>8</v>
      </c>
      <c r="G52" s="121">
        <f t="shared" si="58"/>
        <v>0</v>
      </c>
      <c r="H52" s="121">
        <f t="shared" si="58"/>
        <v>15</v>
      </c>
      <c r="I52" s="121">
        <f t="shared" si="58"/>
        <v>0</v>
      </c>
      <c r="J52" s="121">
        <f t="shared" si="58"/>
        <v>15</v>
      </c>
      <c r="K52" s="121">
        <f t="shared" si="58"/>
        <v>0</v>
      </c>
      <c r="L52" s="121">
        <f t="shared" si="58"/>
        <v>0</v>
      </c>
      <c r="M52" s="121">
        <f t="shared" si="58"/>
        <v>0</v>
      </c>
      <c r="N52" s="106"/>
      <c r="O52" s="86"/>
      <c r="P52" s="102"/>
      <c r="Q52" s="102"/>
      <c r="R52" s="102"/>
      <c r="S52" s="102"/>
      <c r="T52" s="102"/>
      <c r="U52" s="102"/>
      <c r="V52" s="105"/>
      <c r="W52" s="89"/>
      <c r="X52" s="106">
        <v>8</v>
      </c>
      <c r="Y52" s="86"/>
      <c r="Z52" s="86">
        <v>15</v>
      </c>
      <c r="AA52" s="102"/>
      <c r="AB52" s="102">
        <v>15</v>
      </c>
      <c r="AC52" s="102"/>
      <c r="AD52" s="102"/>
      <c r="AE52" s="102"/>
      <c r="AF52" s="105"/>
      <c r="AG52" s="89">
        <v>3</v>
      </c>
      <c r="AH52" s="90"/>
      <c r="AI52" s="86"/>
      <c r="AJ52" s="102"/>
      <c r="AK52" s="102"/>
      <c r="AL52" s="102"/>
      <c r="AM52" s="102"/>
      <c r="AN52" s="102"/>
      <c r="AO52" s="102"/>
      <c r="AP52" s="105"/>
      <c r="AQ52" s="114"/>
      <c r="AR52" s="103">
        <f t="shared" si="59"/>
        <v>3</v>
      </c>
      <c r="AS52" s="54"/>
      <c r="AT52" s="54"/>
      <c r="AU52" s="61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</row>
    <row r="53" spans="1:142" s="242" customFormat="1" ht="12.75" customHeight="1" x14ac:dyDescent="0.2">
      <c r="A53" s="69">
        <v>5</v>
      </c>
      <c r="B53" s="269" t="s">
        <v>99</v>
      </c>
      <c r="C53" s="225" t="s">
        <v>104</v>
      </c>
      <c r="D53" s="173" t="s">
        <v>31</v>
      </c>
      <c r="E53" s="24">
        <f t="shared" si="60"/>
        <v>38</v>
      </c>
      <c r="F53" s="121">
        <f t="shared" si="58"/>
        <v>8</v>
      </c>
      <c r="G53" s="121">
        <f t="shared" si="58"/>
        <v>0</v>
      </c>
      <c r="H53" s="121">
        <f t="shared" si="58"/>
        <v>15</v>
      </c>
      <c r="I53" s="121">
        <f t="shared" si="58"/>
        <v>0</v>
      </c>
      <c r="J53" s="121">
        <f t="shared" si="58"/>
        <v>15</v>
      </c>
      <c r="K53" s="121">
        <f t="shared" si="58"/>
        <v>0</v>
      </c>
      <c r="L53" s="121">
        <f t="shared" si="58"/>
        <v>0</v>
      </c>
      <c r="M53" s="121">
        <f t="shared" si="58"/>
        <v>0</v>
      </c>
      <c r="N53" s="106"/>
      <c r="O53" s="86"/>
      <c r="P53" s="102"/>
      <c r="Q53" s="102"/>
      <c r="R53" s="102"/>
      <c r="S53" s="102"/>
      <c r="T53" s="102"/>
      <c r="U53" s="102"/>
      <c r="V53" s="105"/>
      <c r="W53" s="89"/>
      <c r="X53" s="106"/>
      <c r="Y53" s="86"/>
      <c r="Z53" s="86"/>
      <c r="AA53" s="102"/>
      <c r="AB53" s="102"/>
      <c r="AC53" s="102"/>
      <c r="AD53" s="102"/>
      <c r="AE53" s="102"/>
      <c r="AF53" s="105"/>
      <c r="AG53" s="89"/>
      <c r="AH53" s="90">
        <v>8</v>
      </c>
      <c r="AI53" s="86"/>
      <c r="AJ53" s="102">
        <v>15</v>
      </c>
      <c r="AK53" s="102"/>
      <c r="AL53" s="102">
        <v>15</v>
      </c>
      <c r="AM53" s="102"/>
      <c r="AN53" s="102"/>
      <c r="AO53" s="102"/>
      <c r="AP53" s="105"/>
      <c r="AQ53" s="114">
        <v>2</v>
      </c>
      <c r="AR53" s="103">
        <f t="shared" si="59"/>
        <v>2</v>
      </c>
      <c r="AS53" s="54"/>
      <c r="AT53" s="54"/>
      <c r="AU53" s="61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</row>
    <row r="54" spans="1:142" s="5" customFormat="1" ht="12.75" customHeight="1" x14ac:dyDescent="0.2">
      <c r="A54" s="69">
        <v>6</v>
      </c>
      <c r="B54" s="269" t="s">
        <v>100</v>
      </c>
      <c r="C54" s="225" t="s">
        <v>104</v>
      </c>
      <c r="D54" s="173" t="s">
        <v>31</v>
      </c>
      <c r="E54" s="24">
        <f t="shared" si="60"/>
        <v>53</v>
      </c>
      <c r="F54" s="121">
        <f>SUM(N55+X55+AH55)</f>
        <v>8</v>
      </c>
      <c r="G54" s="121">
        <f>SUM(O55+Y55+AI55)</f>
        <v>0</v>
      </c>
      <c r="H54" s="121">
        <f>SUM(P55+Z55+AJ55)</f>
        <v>15</v>
      </c>
      <c r="I54" s="121">
        <f>SUM(Q55+AA55+AK55)</f>
        <v>0</v>
      </c>
      <c r="J54" s="121">
        <f>SUM(R54+AB54+AL54)</f>
        <v>30</v>
      </c>
      <c r="K54" s="121">
        <f>SUM(S55+AC55+AM55)</f>
        <v>0</v>
      </c>
      <c r="L54" s="121">
        <f>SUM(T55+AD55+AN55)</f>
        <v>0</v>
      </c>
      <c r="M54" s="121">
        <f>SUM(U55+AE55+AO55)</f>
        <v>0</v>
      </c>
      <c r="N54" s="106"/>
      <c r="O54" s="86"/>
      <c r="P54" s="102"/>
      <c r="Q54" s="102"/>
      <c r="R54" s="102"/>
      <c r="S54" s="102"/>
      <c r="T54" s="102"/>
      <c r="U54" s="102"/>
      <c r="V54" s="105"/>
      <c r="W54" s="89"/>
      <c r="X54" s="106">
        <v>8</v>
      </c>
      <c r="Y54" s="86"/>
      <c r="Z54" s="86">
        <v>15</v>
      </c>
      <c r="AA54" s="102"/>
      <c r="AB54" s="102">
        <v>30</v>
      </c>
      <c r="AC54" s="102"/>
      <c r="AD54" s="102"/>
      <c r="AE54" s="102"/>
      <c r="AF54" s="105" t="s">
        <v>32</v>
      </c>
      <c r="AG54" s="89">
        <v>4</v>
      </c>
      <c r="AH54" s="90"/>
      <c r="AI54" s="86"/>
      <c r="AJ54" s="102"/>
      <c r="AK54" s="102"/>
      <c r="AL54" s="102"/>
      <c r="AM54" s="102"/>
      <c r="AN54" s="102"/>
      <c r="AO54" s="102"/>
      <c r="AP54" s="105"/>
      <c r="AQ54" s="114"/>
      <c r="AR54" s="103">
        <f t="shared" si="59"/>
        <v>4</v>
      </c>
      <c r="AS54" s="54"/>
      <c r="AT54" s="54"/>
      <c r="AU54" s="61"/>
    </row>
    <row r="55" spans="1:142" s="5" customFormat="1" ht="12.75" customHeight="1" x14ac:dyDescent="0.2">
      <c r="A55" s="69">
        <v>7</v>
      </c>
      <c r="B55" s="269" t="s">
        <v>101</v>
      </c>
      <c r="C55" s="225" t="s">
        <v>104</v>
      </c>
      <c r="D55" s="173" t="s">
        <v>31</v>
      </c>
      <c r="E55" s="24">
        <f t="shared" si="60"/>
        <v>68</v>
      </c>
      <c r="F55" s="121">
        <f t="shared" ref="F55:I57" si="61">SUM(N55+X55+AH55)</f>
        <v>8</v>
      </c>
      <c r="G55" s="121">
        <f t="shared" si="61"/>
        <v>0</v>
      </c>
      <c r="H55" s="121">
        <f t="shared" si="61"/>
        <v>15</v>
      </c>
      <c r="I55" s="121">
        <f t="shared" si="61"/>
        <v>0</v>
      </c>
      <c r="J55" s="121">
        <f>SUM(R55+AB55+AL55)</f>
        <v>45</v>
      </c>
      <c r="K55" s="121">
        <f t="shared" ref="K55:M57" si="62">SUM(S55+AC55+AM55)</f>
        <v>0</v>
      </c>
      <c r="L55" s="121">
        <f t="shared" si="62"/>
        <v>0</v>
      </c>
      <c r="M55" s="121">
        <f t="shared" si="62"/>
        <v>0</v>
      </c>
      <c r="N55" s="106"/>
      <c r="O55" s="86"/>
      <c r="P55" s="102"/>
      <c r="Q55" s="102"/>
      <c r="R55" s="102"/>
      <c r="S55" s="102"/>
      <c r="T55" s="102"/>
      <c r="U55" s="102"/>
      <c r="V55" s="105"/>
      <c r="W55" s="89"/>
      <c r="X55" s="106">
        <v>8</v>
      </c>
      <c r="Y55" s="86"/>
      <c r="Z55" s="86">
        <v>15</v>
      </c>
      <c r="AA55" s="102"/>
      <c r="AB55" s="102">
        <v>45</v>
      </c>
      <c r="AC55" s="102"/>
      <c r="AD55" s="102"/>
      <c r="AE55" s="102"/>
      <c r="AF55" s="105"/>
      <c r="AG55" s="89">
        <v>4</v>
      </c>
      <c r="AH55" s="90"/>
      <c r="AI55" s="86"/>
      <c r="AJ55" s="102"/>
      <c r="AK55" s="102"/>
      <c r="AL55" s="102"/>
      <c r="AM55" s="102"/>
      <c r="AN55" s="102"/>
      <c r="AO55" s="102"/>
      <c r="AP55" s="105"/>
      <c r="AQ55" s="114"/>
      <c r="AR55" s="103">
        <f t="shared" si="59"/>
        <v>4</v>
      </c>
      <c r="AS55" s="54"/>
      <c r="AT55" s="54"/>
      <c r="AU55" s="61"/>
    </row>
    <row r="56" spans="1:142" s="242" customFormat="1" ht="12.75" customHeight="1" x14ac:dyDescent="0.2">
      <c r="A56" s="69">
        <v>8</v>
      </c>
      <c r="B56" s="269" t="s">
        <v>102</v>
      </c>
      <c r="C56" s="225" t="s">
        <v>104</v>
      </c>
      <c r="D56" s="173" t="s">
        <v>31</v>
      </c>
      <c r="E56" s="24">
        <f t="shared" si="60"/>
        <v>53</v>
      </c>
      <c r="F56" s="121">
        <f t="shared" si="61"/>
        <v>8</v>
      </c>
      <c r="G56" s="121">
        <f t="shared" si="61"/>
        <v>0</v>
      </c>
      <c r="H56" s="121">
        <f t="shared" si="61"/>
        <v>15</v>
      </c>
      <c r="I56" s="121">
        <f t="shared" si="61"/>
        <v>0</v>
      </c>
      <c r="J56" s="121">
        <f>SUM(R56+AB56+AL56)</f>
        <v>30</v>
      </c>
      <c r="K56" s="121">
        <f t="shared" si="62"/>
        <v>0</v>
      </c>
      <c r="L56" s="121">
        <f t="shared" si="62"/>
        <v>0</v>
      </c>
      <c r="M56" s="121">
        <f t="shared" si="62"/>
        <v>0</v>
      </c>
      <c r="N56" s="106"/>
      <c r="O56" s="86"/>
      <c r="P56" s="102"/>
      <c r="Q56" s="102"/>
      <c r="R56" s="102"/>
      <c r="S56" s="102"/>
      <c r="T56" s="102"/>
      <c r="U56" s="102"/>
      <c r="V56" s="105"/>
      <c r="W56" s="89"/>
      <c r="X56" s="106"/>
      <c r="Y56" s="86"/>
      <c r="Z56" s="86"/>
      <c r="AA56" s="102"/>
      <c r="AB56" s="102"/>
      <c r="AC56" s="102"/>
      <c r="AD56" s="102"/>
      <c r="AE56" s="102"/>
      <c r="AF56" s="105"/>
      <c r="AG56" s="89"/>
      <c r="AH56" s="90">
        <v>8</v>
      </c>
      <c r="AI56" s="86"/>
      <c r="AJ56" s="102">
        <v>15</v>
      </c>
      <c r="AK56" s="102"/>
      <c r="AL56" s="102">
        <v>30</v>
      </c>
      <c r="AM56" s="102"/>
      <c r="AN56" s="102"/>
      <c r="AO56" s="102"/>
      <c r="AP56" s="105" t="s">
        <v>32</v>
      </c>
      <c r="AQ56" s="114">
        <v>3</v>
      </c>
      <c r="AR56" s="103">
        <f t="shared" si="59"/>
        <v>3</v>
      </c>
      <c r="AS56" s="54"/>
      <c r="AT56" s="54"/>
      <c r="AU56" s="61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</row>
    <row r="57" spans="1:142" s="5" customFormat="1" ht="12.75" customHeight="1" x14ac:dyDescent="0.2">
      <c r="A57" s="69">
        <v>9</v>
      </c>
      <c r="B57" s="269" t="s">
        <v>103</v>
      </c>
      <c r="C57" s="225" t="s">
        <v>104</v>
      </c>
      <c r="D57" s="173" t="s">
        <v>31</v>
      </c>
      <c r="E57" s="24">
        <f t="shared" si="60"/>
        <v>53</v>
      </c>
      <c r="F57" s="121">
        <f t="shared" si="61"/>
        <v>8</v>
      </c>
      <c r="G57" s="121">
        <f t="shared" si="61"/>
        <v>0</v>
      </c>
      <c r="H57" s="121">
        <f t="shared" si="61"/>
        <v>15</v>
      </c>
      <c r="I57" s="121">
        <f t="shared" si="61"/>
        <v>0</v>
      </c>
      <c r="J57" s="121">
        <f>SUM(R57+AB57+AL57)</f>
        <v>30</v>
      </c>
      <c r="K57" s="121">
        <f t="shared" si="62"/>
        <v>0</v>
      </c>
      <c r="L57" s="121">
        <f t="shared" si="62"/>
        <v>0</v>
      </c>
      <c r="M57" s="121">
        <f t="shared" si="62"/>
        <v>0</v>
      </c>
      <c r="N57" s="106"/>
      <c r="O57" s="86"/>
      <c r="P57" s="102"/>
      <c r="Q57" s="102"/>
      <c r="R57" s="102"/>
      <c r="S57" s="102"/>
      <c r="T57" s="102"/>
      <c r="U57" s="102"/>
      <c r="V57" s="105"/>
      <c r="W57" s="89"/>
      <c r="X57" s="106"/>
      <c r="Y57" s="86"/>
      <c r="Z57" s="86"/>
      <c r="AA57" s="102"/>
      <c r="AB57" s="102"/>
      <c r="AC57" s="102"/>
      <c r="AD57" s="102"/>
      <c r="AE57" s="102"/>
      <c r="AF57" s="105"/>
      <c r="AG57" s="198"/>
      <c r="AH57" s="195">
        <v>8</v>
      </c>
      <c r="AI57" s="196"/>
      <c r="AJ57" s="196">
        <v>15</v>
      </c>
      <c r="AK57" s="196"/>
      <c r="AL57" s="196">
        <v>30</v>
      </c>
      <c r="AM57" s="194"/>
      <c r="AN57" s="194"/>
      <c r="AO57" s="194"/>
      <c r="AP57" s="197"/>
      <c r="AQ57" s="198">
        <v>2</v>
      </c>
      <c r="AR57" s="183">
        <f t="shared" si="59"/>
        <v>2</v>
      </c>
      <c r="AS57" s="54"/>
      <c r="AT57" s="54"/>
      <c r="AU57" s="61"/>
    </row>
    <row r="58" spans="1:142" s="5" customFormat="1" ht="12.75" customHeight="1" x14ac:dyDescent="0.2">
      <c r="A58" s="281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3"/>
      <c r="AS58" s="54"/>
      <c r="AT58" s="54"/>
      <c r="AU58" s="61"/>
    </row>
    <row r="59" spans="1:142" s="5" customFormat="1" ht="25.5" customHeight="1" x14ac:dyDescent="0.2">
      <c r="A59" s="83" t="s">
        <v>79</v>
      </c>
      <c r="B59" s="84" t="s">
        <v>93</v>
      </c>
      <c r="C59" s="273"/>
      <c r="D59" s="145"/>
      <c r="E59" s="146"/>
      <c r="F59" s="147"/>
      <c r="G59" s="147"/>
      <c r="H59" s="147"/>
      <c r="I59" s="147"/>
      <c r="J59" s="147"/>
      <c r="K59" s="147"/>
      <c r="L59" s="147"/>
      <c r="M59" s="147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9"/>
      <c r="AS59" s="54"/>
      <c r="AT59" s="54"/>
      <c r="AU59" s="61"/>
    </row>
    <row r="60" spans="1:142" s="5" customFormat="1" ht="25.5" customHeight="1" x14ac:dyDescent="0.2">
      <c r="A60" s="79"/>
      <c r="B60" s="82" t="s">
        <v>69</v>
      </c>
      <c r="C60" s="274"/>
      <c r="D60" s="134"/>
      <c r="E60" s="135">
        <f t="shared" ref="E60:L60" si="63">SUM(E61:E67)</f>
        <v>477</v>
      </c>
      <c r="F60" s="136">
        <f t="shared" si="63"/>
        <v>102</v>
      </c>
      <c r="G60" s="136">
        <f t="shared" si="63"/>
        <v>0</v>
      </c>
      <c r="H60" s="136">
        <f t="shared" si="63"/>
        <v>105</v>
      </c>
      <c r="I60" s="136">
        <f t="shared" si="63"/>
        <v>0</v>
      </c>
      <c r="J60" s="136">
        <f t="shared" si="63"/>
        <v>270</v>
      </c>
      <c r="K60" s="136">
        <f t="shared" si="63"/>
        <v>0</v>
      </c>
      <c r="L60" s="136">
        <f t="shared" si="63"/>
        <v>0</v>
      </c>
      <c r="M60" s="137">
        <f t="shared" ref="M60:U60" si="64">SUM(M61:M67)</f>
        <v>0</v>
      </c>
      <c r="N60" s="162">
        <f t="shared" si="64"/>
        <v>0</v>
      </c>
      <c r="O60" s="163">
        <f t="shared" si="64"/>
        <v>0</v>
      </c>
      <c r="P60" s="163">
        <f t="shared" si="64"/>
        <v>0</v>
      </c>
      <c r="Q60" s="163">
        <f t="shared" si="64"/>
        <v>0</v>
      </c>
      <c r="R60" s="163">
        <f>SUM(R61:R67)</f>
        <v>0</v>
      </c>
      <c r="S60" s="163">
        <f t="shared" si="64"/>
        <v>0</v>
      </c>
      <c r="T60" s="163">
        <f t="shared" si="64"/>
        <v>0</v>
      </c>
      <c r="U60" s="163">
        <f t="shared" si="64"/>
        <v>0</v>
      </c>
      <c r="V60" s="96">
        <f>COUNTIF(V61:V67,"E")</f>
        <v>0</v>
      </c>
      <c r="W60" s="112">
        <f t="shared" ref="W60:AE60" si="65">SUM(W61:W67)</f>
        <v>0</v>
      </c>
      <c r="X60" s="162">
        <f t="shared" si="65"/>
        <v>71</v>
      </c>
      <c r="Y60" s="163">
        <f t="shared" si="65"/>
        <v>0</v>
      </c>
      <c r="Z60" s="163">
        <f t="shared" si="65"/>
        <v>75</v>
      </c>
      <c r="AA60" s="163">
        <f t="shared" si="65"/>
        <v>0</v>
      </c>
      <c r="AB60" s="163">
        <f t="shared" si="65"/>
        <v>210</v>
      </c>
      <c r="AC60" s="163">
        <f t="shared" si="65"/>
        <v>0</v>
      </c>
      <c r="AD60" s="163">
        <f t="shared" si="65"/>
        <v>0</v>
      </c>
      <c r="AE60" s="163">
        <f t="shared" si="65"/>
        <v>0</v>
      </c>
      <c r="AF60" s="96">
        <f>COUNTIF(AF61:AF67,"E")</f>
        <v>3</v>
      </c>
      <c r="AG60" s="112">
        <f t="shared" ref="AG60:AO60" si="66">SUM(AG61:AG67)</f>
        <v>25</v>
      </c>
      <c r="AH60" s="162">
        <f t="shared" si="66"/>
        <v>31</v>
      </c>
      <c r="AI60" s="163">
        <f t="shared" si="66"/>
        <v>0</v>
      </c>
      <c r="AJ60" s="163">
        <f t="shared" si="66"/>
        <v>30</v>
      </c>
      <c r="AK60" s="163">
        <f t="shared" si="66"/>
        <v>0</v>
      </c>
      <c r="AL60" s="163">
        <f t="shared" si="66"/>
        <v>60</v>
      </c>
      <c r="AM60" s="163">
        <f t="shared" si="66"/>
        <v>0</v>
      </c>
      <c r="AN60" s="163">
        <f t="shared" si="66"/>
        <v>0</v>
      </c>
      <c r="AO60" s="163">
        <f t="shared" si="66"/>
        <v>0</v>
      </c>
      <c r="AP60" s="96">
        <f>COUNTIF(AP61:AP67,"E")</f>
        <v>1</v>
      </c>
      <c r="AQ60" s="124">
        <f>SUM(AQ61:AQ67)</f>
        <v>7</v>
      </c>
      <c r="AR60" s="103">
        <f>SUM(AR61:AR67)</f>
        <v>32</v>
      </c>
      <c r="AS60" s="54"/>
      <c r="AT60" s="54"/>
      <c r="AU60" s="61"/>
    </row>
    <row r="61" spans="1:142" s="5" customFormat="1" ht="12.75" customHeight="1" x14ac:dyDescent="0.2">
      <c r="A61" s="77">
        <v>1</v>
      </c>
      <c r="B61" s="73" t="s">
        <v>80</v>
      </c>
      <c r="C61" s="226" t="s">
        <v>104</v>
      </c>
      <c r="D61" s="86" t="s">
        <v>31</v>
      </c>
      <c r="E61" s="250">
        <f>SUM(F61:M61)</f>
        <v>60</v>
      </c>
      <c r="F61" s="251">
        <f t="shared" ref="F61:M66" si="67">SUM(N61+X61+AH61)</f>
        <v>15</v>
      </c>
      <c r="G61" s="251">
        <f t="shared" si="67"/>
        <v>0</v>
      </c>
      <c r="H61" s="251">
        <f t="shared" si="67"/>
        <v>15</v>
      </c>
      <c r="I61" s="251">
        <f t="shared" si="67"/>
        <v>0</v>
      </c>
      <c r="J61" s="251">
        <f t="shared" si="67"/>
        <v>30</v>
      </c>
      <c r="K61" s="251">
        <f t="shared" si="67"/>
        <v>0</v>
      </c>
      <c r="L61" s="251">
        <f t="shared" si="67"/>
        <v>0</v>
      </c>
      <c r="M61" s="252">
        <f t="shared" si="67"/>
        <v>0</v>
      </c>
      <c r="N61" s="90"/>
      <c r="O61" s="86"/>
      <c r="P61" s="86"/>
      <c r="Q61" s="86"/>
      <c r="R61" s="86"/>
      <c r="S61" s="253"/>
      <c r="T61" s="253"/>
      <c r="U61" s="253"/>
      <c r="V61" s="95"/>
      <c r="W61" s="89"/>
      <c r="X61" s="90">
        <v>15</v>
      </c>
      <c r="Y61" s="86"/>
      <c r="Z61" s="86">
        <v>15</v>
      </c>
      <c r="AA61" s="86"/>
      <c r="AB61" s="86">
        <v>30</v>
      </c>
      <c r="AC61" s="253"/>
      <c r="AD61" s="253"/>
      <c r="AE61" s="253"/>
      <c r="AF61" s="88"/>
      <c r="AG61" s="259">
        <v>4</v>
      </c>
      <c r="AH61" s="94"/>
      <c r="AI61" s="93"/>
      <c r="AJ61" s="93"/>
      <c r="AK61" s="93"/>
      <c r="AL61" s="93"/>
      <c r="AM61" s="93"/>
      <c r="AN61" s="93"/>
      <c r="AO61" s="93"/>
      <c r="AP61" s="95"/>
      <c r="AQ61" s="262"/>
      <c r="AR61" s="103">
        <f t="shared" ref="AR61:AR67" si="68">(W61+AG61+AQ61)</f>
        <v>4</v>
      </c>
      <c r="AS61" s="275"/>
      <c r="AT61" s="54"/>
      <c r="AU61" s="61"/>
    </row>
    <row r="62" spans="1:142" s="242" customFormat="1" ht="12.75" customHeight="1" x14ac:dyDescent="0.2">
      <c r="A62" s="192">
        <v>2</v>
      </c>
      <c r="B62" s="186" t="s">
        <v>81</v>
      </c>
      <c r="C62" s="226" t="s">
        <v>104</v>
      </c>
      <c r="D62" s="196" t="s">
        <v>31</v>
      </c>
      <c r="E62" s="254">
        <f t="shared" si="51"/>
        <v>38</v>
      </c>
      <c r="F62" s="255">
        <f t="shared" si="67"/>
        <v>8</v>
      </c>
      <c r="G62" s="255">
        <f t="shared" si="67"/>
        <v>0</v>
      </c>
      <c r="H62" s="255">
        <f t="shared" si="67"/>
        <v>0</v>
      </c>
      <c r="I62" s="255">
        <f t="shared" si="67"/>
        <v>0</v>
      </c>
      <c r="J62" s="255">
        <f t="shared" si="67"/>
        <v>30</v>
      </c>
      <c r="K62" s="255">
        <f t="shared" si="67"/>
        <v>0</v>
      </c>
      <c r="L62" s="255">
        <f t="shared" si="67"/>
        <v>0</v>
      </c>
      <c r="M62" s="256">
        <f t="shared" si="67"/>
        <v>0</v>
      </c>
      <c r="N62" s="187"/>
      <c r="O62" s="188"/>
      <c r="P62" s="188"/>
      <c r="Q62" s="188"/>
      <c r="R62" s="188"/>
      <c r="S62" s="257"/>
      <c r="T62" s="257"/>
      <c r="U62" s="257"/>
      <c r="V62" s="263"/>
      <c r="W62" s="261"/>
      <c r="X62" s="187">
        <v>8</v>
      </c>
      <c r="Y62" s="188"/>
      <c r="Z62" s="188"/>
      <c r="AA62" s="188"/>
      <c r="AB62" s="188">
        <v>30</v>
      </c>
      <c r="AC62" s="257"/>
      <c r="AD62" s="257"/>
      <c r="AE62" s="257"/>
      <c r="AF62" s="260" t="s">
        <v>32</v>
      </c>
      <c r="AG62" s="262">
        <v>3</v>
      </c>
      <c r="AH62" s="187"/>
      <c r="AI62" s="188"/>
      <c r="AJ62" s="188"/>
      <c r="AK62" s="188"/>
      <c r="AL62" s="188"/>
      <c r="AM62" s="188"/>
      <c r="AN62" s="188"/>
      <c r="AO62" s="188"/>
      <c r="AP62" s="260"/>
      <c r="AQ62" s="262"/>
      <c r="AR62" s="103">
        <f t="shared" si="68"/>
        <v>3</v>
      </c>
      <c r="AS62" s="275"/>
      <c r="AT62" s="54"/>
      <c r="AU62" s="61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</row>
    <row r="63" spans="1:142" s="5" customFormat="1" ht="12.75" customHeight="1" x14ac:dyDescent="0.2">
      <c r="A63" s="77">
        <v>3</v>
      </c>
      <c r="B63" s="73" t="s">
        <v>82</v>
      </c>
      <c r="C63" s="226" t="s">
        <v>104</v>
      </c>
      <c r="D63" s="86" t="s">
        <v>31</v>
      </c>
      <c r="E63" s="250">
        <f t="shared" si="51"/>
        <v>76</v>
      </c>
      <c r="F63" s="251">
        <f t="shared" si="67"/>
        <v>16</v>
      </c>
      <c r="G63" s="251">
        <f t="shared" si="67"/>
        <v>0</v>
      </c>
      <c r="H63" s="251">
        <f t="shared" si="67"/>
        <v>30</v>
      </c>
      <c r="I63" s="251">
        <f t="shared" si="67"/>
        <v>0</v>
      </c>
      <c r="J63" s="251">
        <f t="shared" si="67"/>
        <v>30</v>
      </c>
      <c r="K63" s="251">
        <f t="shared" si="67"/>
        <v>0</v>
      </c>
      <c r="L63" s="251">
        <f t="shared" si="67"/>
        <v>0</v>
      </c>
      <c r="M63" s="252">
        <f t="shared" si="67"/>
        <v>0</v>
      </c>
      <c r="N63" s="90"/>
      <c r="O63" s="86"/>
      <c r="P63" s="86"/>
      <c r="Q63" s="86"/>
      <c r="R63" s="86"/>
      <c r="S63" s="253"/>
      <c r="T63" s="253"/>
      <c r="U63" s="253"/>
      <c r="V63" s="95"/>
      <c r="W63" s="89"/>
      <c r="X63" s="90"/>
      <c r="Y63" s="86"/>
      <c r="Z63" s="86"/>
      <c r="AA63" s="86"/>
      <c r="AB63" s="86"/>
      <c r="AC63" s="253"/>
      <c r="AD63" s="253"/>
      <c r="AE63" s="253"/>
      <c r="AF63" s="88"/>
      <c r="AG63" s="89"/>
      <c r="AH63" s="94">
        <v>16</v>
      </c>
      <c r="AI63" s="93"/>
      <c r="AJ63" s="93">
        <v>30</v>
      </c>
      <c r="AK63" s="93"/>
      <c r="AL63" s="93">
        <v>30</v>
      </c>
      <c r="AM63" s="93"/>
      <c r="AN63" s="93"/>
      <c r="AO63" s="93"/>
      <c r="AP63" s="95" t="s">
        <v>32</v>
      </c>
      <c r="AQ63" s="262">
        <v>4</v>
      </c>
      <c r="AR63" s="103">
        <f>(W63+AG63+AQ63)</f>
        <v>4</v>
      </c>
      <c r="AS63" s="275"/>
      <c r="AT63" s="54"/>
      <c r="AU63" s="61"/>
    </row>
    <row r="64" spans="1:142" s="5" customFormat="1" ht="12.75" customHeight="1" x14ac:dyDescent="0.2">
      <c r="A64" s="192">
        <v>4</v>
      </c>
      <c r="B64" s="186" t="s">
        <v>83</v>
      </c>
      <c r="C64" s="226" t="s">
        <v>104</v>
      </c>
      <c r="D64" s="196" t="s">
        <v>31</v>
      </c>
      <c r="E64" s="254">
        <f t="shared" si="51"/>
        <v>106</v>
      </c>
      <c r="F64" s="255">
        <f t="shared" si="67"/>
        <v>16</v>
      </c>
      <c r="G64" s="255">
        <f t="shared" si="67"/>
        <v>0</v>
      </c>
      <c r="H64" s="255">
        <f t="shared" si="67"/>
        <v>30</v>
      </c>
      <c r="I64" s="255">
        <f t="shared" si="67"/>
        <v>0</v>
      </c>
      <c r="J64" s="255">
        <f t="shared" si="67"/>
        <v>60</v>
      </c>
      <c r="K64" s="255">
        <f t="shared" si="67"/>
        <v>0</v>
      </c>
      <c r="L64" s="255">
        <f t="shared" si="67"/>
        <v>0</v>
      </c>
      <c r="M64" s="256">
        <f t="shared" si="67"/>
        <v>0</v>
      </c>
      <c r="N64" s="187"/>
      <c r="O64" s="188"/>
      <c r="P64" s="188"/>
      <c r="Q64" s="188"/>
      <c r="R64" s="188"/>
      <c r="S64" s="257"/>
      <c r="T64" s="257"/>
      <c r="U64" s="257"/>
      <c r="V64" s="263"/>
      <c r="W64" s="261"/>
      <c r="X64" s="187">
        <v>16</v>
      </c>
      <c r="Y64" s="188"/>
      <c r="Z64" s="188">
        <v>30</v>
      </c>
      <c r="AA64" s="188"/>
      <c r="AB64" s="188">
        <v>60</v>
      </c>
      <c r="AC64" s="257"/>
      <c r="AD64" s="257"/>
      <c r="AE64" s="257"/>
      <c r="AF64" s="260" t="s">
        <v>32</v>
      </c>
      <c r="AG64" s="89">
        <v>8</v>
      </c>
      <c r="AH64" s="187"/>
      <c r="AI64" s="188"/>
      <c r="AJ64" s="188"/>
      <c r="AK64" s="188"/>
      <c r="AL64" s="188"/>
      <c r="AM64" s="188"/>
      <c r="AN64" s="188"/>
      <c r="AO64" s="188"/>
      <c r="AP64" s="260"/>
      <c r="AQ64" s="262"/>
      <c r="AR64" s="103">
        <f t="shared" si="68"/>
        <v>8</v>
      </c>
      <c r="AS64" s="275"/>
      <c r="AT64" s="54"/>
      <c r="AU64" s="61"/>
    </row>
    <row r="65" spans="1:142" s="242" customFormat="1" ht="12.75" customHeight="1" x14ac:dyDescent="0.2">
      <c r="A65" s="77">
        <v>5</v>
      </c>
      <c r="B65" s="73" t="s">
        <v>42</v>
      </c>
      <c r="C65" s="226" t="s">
        <v>104</v>
      </c>
      <c r="D65" s="86" t="s">
        <v>31</v>
      </c>
      <c r="E65" s="250">
        <f t="shared" si="51"/>
        <v>45</v>
      </c>
      <c r="F65" s="251">
        <f t="shared" si="67"/>
        <v>15</v>
      </c>
      <c r="G65" s="251">
        <f t="shared" si="67"/>
        <v>0</v>
      </c>
      <c r="H65" s="251">
        <f t="shared" si="67"/>
        <v>0</v>
      </c>
      <c r="I65" s="251">
        <f t="shared" si="67"/>
        <v>0</v>
      </c>
      <c r="J65" s="251">
        <f t="shared" si="67"/>
        <v>30</v>
      </c>
      <c r="K65" s="251">
        <f t="shared" si="67"/>
        <v>0</v>
      </c>
      <c r="L65" s="251">
        <f t="shared" si="67"/>
        <v>0</v>
      </c>
      <c r="M65" s="252">
        <f t="shared" si="67"/>
        <v>0</v>
      </c>
      <c r="N65" s="90"/>
      <c r="O65" s="86"/>
      <c r="P65" s="86"/>
      <c r="Q65" s="86"/>
      <c r="R65" s="86"/>
      <c r="S65" s="253"/>
      <c r="T65" s="253"/>
      <c r="U65" s="253"/>
      <c r="V65" s="95"/>
      <c r="W65" s="89"/>
      <c r="X65" s="90"/>
      <c r="Y65" s="86"/>
      <c r="Z65" s="86"/>
      <c r="AA65" s="86"/>
      <c r="AB65" s="86"/>
      <c r="AC65" s="253"/>
      <c r="AD65" s="253"/>
      <c r="AE65" s="253"/>
      <c r="AF65" s="88"/>
      <c r="AG65" s="89"/>
      <c r="AH65" s="94">
        <v>15</v>
      </c>
      <c r="AI65" s="93"/>
      <c r="AJ65" s="93"/>
      <c r="AK65" s="93"/>
      <c r="AL65" s="93">
        <v>30</v>
      </c>
      <c r="AM65" s="93"/>
      <c r="AN65" s="93"/>
      <c r="AO65" s="93"/>
      <c r="AP65" s="95"/>
      <c r="AQ65" s="262">
        <v>3</v>
      </c>
      <c r="AR65" s="103">
        <f t="shared" si="68"/>
        <v>3</v>
      </c>
      <c r="AS65" s="275"/>
      <c r="AT65" s="54"/>
      <c r="AU65" s="61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s="5" customFormat="1" ht="12.75" customHeight="1" x14ac:dyDescent="0.2">
      <c r="A66" s="77">
        <v>6</v>
      </c>
      <c r="B66" s="73" t="s">
        <v>84</v>
      </c>
      <c r="C66" s="226" t="s">
        <v>104</v>
      </c>
      <c r="D66" s="86" t="s">
        <v>31</v>
      </c>
      <c r="E66" s="250">
        <f t="shared" si="51"/>
        <v>106</v>
      </c>
      <c r="F66" s="251">
        <f t="shared" si="67"/>
        <v>16</v>
      </c>
      <c r="G66" s="251">
        <f t="shared" si="67"/>
        <v>0</v>
      </c>
      <c r="H66" s="251">
        <f t="shared" si="67"/>
        <v>30</v>
      </c>
      <c r="I66" s="251">
        <f t="shared" si="67"/>
        <v>0</v>
      </c>
      <c r="J66" s="251">
        <f t="shared" si="67"/>
        <v>60</v>
      </c>
      <c r="K66" s="251">
        <f t="shared" si="67"/>
        <v>0</v>
      </c>
      <c r="L66" s="251">
        <f t="shared" si="67"/>
        <v>0</v>
      </c>
      <c r="M66" s="252">
        <f t="shared" si="67"/>
        <v>0</v>
      </c>
      <c r="N66" s="90"/>
      <c r="O66" s="86"/>
      <c r="P66" s="86"/>
      <c r="Q66" s="86"/>
      <c r="R66" s="86"/>
      <c r="S66" s="253"/>
      <c r="T66" s="253"/>
      <c r="U66" s="253"/>
      <c r="V66" s="95"/>
      <c r="W66" s="89"/>
      <c r="X66" s="90">
        <v>16</v>
      </c>
      <c r="Y66" s="86"/>
      <c r="Z66" s="86">
        <v>30</v>
      </c>
      <c r="AA66" s="86"/>
      <c r="AB66" s="86">
        <v>60</v>
      </c>
      <c r="AC66" s="253"/>
      <c r="AD66" s="253"/>
      <c r="AE66" s="253"/>
      <c r="AF66" s="88" t="s">
        <v>32</v>
      </c>
      <c r="AG66" s="89">
        <v>7</v>
      </c>
      <c r="AH66" s="94"/>
      <c r="AI66" s="93"/>
      <c r="AJ66" s="93"/>
      <c r="AK66" s="93"/>
      <c r="AL66" s="93"/>
      <c r="AM66" s="93"/>
      <c r="AN66" s="93"/>
      <c r="AO66" s="93"/>
      <c r="AP66" s="95"/>
      <c r="AQ66" s="262"/>
      <c r="AR66" s="103">
        <f t="shared" si="68"/>
        <v>7</v>
      </c>
      <c r="AS66" s="275"/>
      <c r="AT66" s="54"/>
      <c r="AU66" s="61"/>
    </row>
    <row r="67" spans="1:142" s="5" customFormat="1" ht="12.75" customHeight="1" x14ac:dyDescent="0.2">
      <c r="A67" s="192">
        <v>7</v>
      </c>
      <c r="B67" s="186" t="s">
        <v>85</v>
      </c>
      <c r="C67" s="226" t="s">
        <v>104</v>
      </c>
      <c r="D67" s="196" t="s">
        <v>31</v>
      </c>
      <c r="E67" s="254">
        <f t="shared" si="51"/>
        <v>46</v>
      </c>
      <c r="F67" s="255">
        <f>SUM(N67+X67+AH67)</f>
        <v>16</v>
      </c>
      <c r="G67" s="255">
        <f>SUM(O62+Y62+AI62)</f>
        <v>0</v>
      </c>
      <c r="H67" s="255">
        <f>SUM(P62+Z62+AJ62)</f>
        <v>0</v>
      </c>
      <c r="I67" s="255">
        <f>SUM(Q62+AA62+AK62)</f>
        <v>0</v>
      </c>
      <c r="J67" s="255">
        <f>SUM(R67+AB67+AL67)</f>
        <v>30</v>
      </c>
      <c r="K67" s="255">
        <f>SUM(S62+AC62+AM62)</f>
        <v>0</v>
      </c>
      <c r="L67" s="255">
        <f>SUM(T62+AD62+AN62)</f>
        <v>0</v>
      </c>
      <c r="M67" s="256">
        <f>SUM(U62+AE62+AO62)</f>
        <v>0</v>
      </c>
      <c r="N67" s="187"/>
      <c r="O67" s="188"/>
      <c r="P67" s="188"/>
      <c r="Q67" s="188"/>
      <c r="R67" s="188"/>
      <c r="S67" s="257"/>
      <c r="T67" s="257"/>
      <c r="U67" s="257"/>
      <c r="V67" s="263"/>
      <c r="W67" s="261"/>
      <c r="X67" s="187">
        <v>16</v>
      </c>
      <c r="Y67" s="188"/>
      <c r="Z67" s="188"/>
      <c r="AA67" s="188"/>
      <c r="AB67" s="188">
        <v>30</v>
      </c>
      <c r="AC67" s="257"/>
      <c r="AD67" s="257"/>
      <c r="AE67" s="257"/>
      <c r="AF67" s="260"/>
      <c r="AG67" s="261">
        <v>3</v>
      </c>
      <c r="AH67" s="187"/>
      <c r="AI67" s="188"/>
      <c r="AJ67" s="188"/>
      <c r="AK67" s="188"/>
      <c r="AL67" s="188"/>
      <c r="AM67" s="188"/>
      <c r="AN67" s="188"/>
      <c r="AO67" s="188"/>
      <c r="AP67" s="260"/>
      <c r="AQ67" s="262"/>
      <c r="AR67" s="103">
        <f t="shared" si="68"/>
        <v>3</v>
      </c>
      <c r="AS67" s="275"/>
      <c r="AT67" s="54"/>
      <c r="AU67" s="61"/>
    </row>
    <row r="68" spans="1:142" s="5" customFormat="1" ht="12.75" customHeight="1" x14ac:dyDescent="0.2">
      <c r="A68" s="318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3"/>
      <c r="AS68" s="54"/>
      <c r="AT68" s="54"/>
      <c r="AU68" s="61"/>
    </row>
    <row r="69" spans="1:142" s="5" customFormat="1" ht="25.5" customHeight="1" x14ac:dyDescent="0.25">
      <c r="A69" s="80"/>
      <c r="B69" s="85" t="s">
        <v>78</v>
      </c>
      <c r="C69" s="133"/>
      <c r="D69" s="134"/>
      <c r="E69" s="135">
        <f>SUM(E70:E77)</f>
        <v>477</v>
      </c>
      <c r="F69" s="136">
        <f>SUM(F70:F77)</f>
        <v>102</v>
      </c>
      <c r="G69" s="136">
        <f t="shared" ref="G69:L69" si="69">SUM(G70:G77)</f>
        <v>0</v>
      </c>
      <c r="H69" s="136">
        <f t="shared" si="69"/>
        <v>105</v>
      </c>
      <c r="I69" s="136">
        <f t="shared" si="69"/>
        <v>0</v>
      </c>
      <c r="J69" s="136">
        <f t="shared" si="69"/>
        <v>270</v>
      </c>
      <c r="K69" s="136">
        <f t="shared" si="69"/>
        <v>0</v>
      </c>
      <c r="L69" s="136">
        <f t="shared" si="69"/>
        <v>0</v>
      </c>
      <c r="M69" s="137">
        <f t="shared" ref="M69:U69" si="70">SUM(M70:M77)</f>
        <v>0</v>
      </c>
      <c r="N69" s="162">
        <f t="shared" si="70"/>
        <v>0</v>
      </c>
      <c r="O69" s="163">
        <f t="shared" si="70"/>
        <v>0</v>
      </c>
      <c r="P69" s="163">
        <f t="shared" si="70"/>
        <v>0</v>
      </c>
      <c r="Q69" s="163">
        <f t="shared" si="70"/>
        <v>0</v>
      </c>
      <c r="R69" s="163">
        <f t="shared" si="70"/>
        <v>0</v>
      </c>
      <c r="S69" s="163">
        <f t="shared" si="70"/>
        <v>0</v>
      </c>
      <c r="T69" s="163">
        <f t="shared" si="70"/>
        <v>0</v>
      </c>
      <c r="U69" s="163">
        <f t="shared" si="70"/>
        <v>0</v>
      </c>
      <c r="V69" s="96">
        <f>COUNTIF(V70:V77,"E")</f>
        <v>0</v>
      </c>
      <c r="W69" s="112">
        <f t="shared" ref="W69:AD69" si="71">SUM(W70:W77)</f>
        <v>0</v>
      </c>
      <c r="X69" s="162">
        <f t="shared" si="71"/>
        <v>77</v>
      </c>
      <c r="Y69" s="163">
        <f t="shared" si="71"/>
        <v>0</v>
      </c>
      <c r="Z69" s="163">
        <f t="shared" si="71"/>
        <v>75</v>
      </c>
      <c r="AA69" s="163">
        <f t="shared" si="71"/>
        <v>0</v>
      </c>
      <c r="AB69" s="163">
        <f t="shared" si="71"/>
        <v>205</v>
      </c>
      <c r="AC69" s="163">
        <f t="shared" si="71"/>
        <v>0</v>
      </c>
      <c r="AD69" s="163">
        <f t="shared" si="71"/>
        <v>0</v>
      </c>
      <c r="AE69" s="163">
        <f>SUM(AD70:AE77)</f>
        <v>0</v>
      </c>
      <c r="AF69" s="96">
        <f>COUNTIF(AF70:AF77,"E")</f>
        <v>3</v>
      </c>
      <c r="AG69" s="112">
        <f t="shared" ref="AG69:AO69" si="72">SUM(AG70:AG77)</f>
        <v>25</v>
      </c>
      <c r="AH69" s="162">
        <f t="shared" si="72"/>
        <v>25</v>
      </c>
      <c r="AI69" s="163">
        <f t="shared" si="72"/>
        <v>0</v>
      </c>
      <c r="AJ69" s="163">
        <f t="shared" si="72"/>
        <v>30</v>
      </c>
      <c r="AK69" s="163">
        <f t="shared" si="72"/>
        <v>0</v>
      </c>
      <c r="AL69" s="163">
        <f t="shared" si="72"/>
        <v>65</v>
      </c>
      <c r="AM69" s="163">
        <f t="shared" si="72"/>
        <v>0</v>
      </c>
      <c r="AN69" s="163">
        <f t="shared" si="72"/>
        <v>0</v>
      </c>
      <c r="AO69" s="163">
        <f t="shared" si="72"/>
        <v>0</v>
      </c>
      <c r="AP69" s="96">
        <f>COUNTIF(AP70:AP77,"E")</f>
        <v>1</v>
      </c>
      <c r="AQ69" s="124">
        <f>SUM(AQ70:AQ77)</f>
        <v>7</v>
      </c>
      <c r="AR69" s="103">
        <f>SUM(AR70:AR77)</f>
        <v>32</v>
      </c>
      <c r="AS69" s="54"/>
      <c r="AT69" s="54"/>
      <c r="AU69" s="61"/>
    </row>
    <row r="70" spans="1:142" s="5" customFormat="1" ht="12.75" customHeight="1" x14ac:dyDescent="0.2">
      <c r="A70" s="77">
        <v>1</v>
      </c>
      <c r="B70" s="72" t="s">
        <v>86</v>
      </c>
      <c r="C70" s="225" t="s">
        <v>104</v>
      </c>
      <c r="D70" s="86" t="s">
        <v>31</v>
      </c>
      <c r="E70" s="247">
        <f>SUM(F70:M70)</f>
        <v>91</v>
      </c>
      <c r="F70" s="248">
        <f>SUM(N70+X70+AH70)</f>
        <v>16</v>
      </c>
      <c r="G70" s="248">
        <f t="shared" ref="F70:M77" si="73">SUM(O70+Y70+AI70)</f>
        <v>0</v>
      </c>
      <c r="H70" s="248">
        <f t="shared" si="73"/>
        <v>30</v>
      </c>
      <c r="I70" s="248">
        <f t="shared" si="73"/>
        <v>0</v>
      </c>
      <c r="J70" s="248">
        <f t="shared" si="73"/>
        <v>45</v>
      </c>
      <c r="K70" s="248">
        <f t="shared" si="73"/>
        <v>0</v>
      </c>
      <c r="L70" s="248">
        <f t="shared" si="73"/>
        <v>0</v>
      </c>
      <c r="M70" s="248">
        <f t="shared" si="73"/>
        <v>0</v>
      </c>
      <c r="N70" s="90"/>
      <c r="O70" s="86"/>
      <c r="P70" s="86"/>
      <c r="Q70" s="86"/>
      <c r="R70" s="86"/>
      <c r="S70" s="93"/>
      <c r="T70" s="93"/>
      <c r="U70" s="93"/>
      <c r="V70" s="95"/>
      <c r="W70" s="89"/>
      <c r="X70" s="94">
        <v>16</v>
      </c>
      <c r="Y70" s="93"/>
      <c r="Z70" s="93">
        <v>30</v>
      </c>
      <c r="AA70" s="93"/>
      <c r="AB70" s="93">
        <v>45</v>
      </c>
      <c r="AC70" s="93"/>
      <c r="AD70" s="93"/>
      <c r="AE70" s="93"/>
      <c r="AF70" s="95" t="s">
        <v>32</v>
      </c>
      <c r="AG70" s="259">
        <v>6</v>
      </c>
      <c r="AH70" s="94"/>
      <c r="AI70" s="93"/>
      <c r="AJ70" s="93"/>
      <c r="AK70" s="93"/>
      <c r="AL70" s="93"/>
      <c r="AM70" s="93"/>
      <c r="AN70" s="93"/>
      <c r="AO70" s="93"/>
      <c r="AP70" s="164"/>
      <c r="AQ70" s="264"/>
      <c r="AR70" s="249">
        <f t="shared" ref="AR70:AR77" si="74">(W70+AG70+AQ70)</f>
        <v>6</v>
      </c>
      <c r="AS70" s="275"/>
      <c r="AT70" s="54"/>
      <c r="AU70" s="61"/>
    </row>
    <row r="71" spans="1:142" s="5" customFormat="1" ht="12.75" customHeight="1" x14ac:dyDescent="0.2">
      <c r="A71" s="77">
        <v>2</v>
      </c>
      <c r="B71" s="72" t="s">
        <v>87</v>
      </c>
      <c r="C71" s="226" t="s">
        <v>104</v>
      </c>
      <c r="D71" s="86" t="s">
        <v>31</v>
      </c>
      <c r="E71" s="247">
        <f t="shared" ref="E71:E77" si="75">SUM(F71:M71)</f>
        <v>45</v>
      </c>
      <c r="F71" s="248">
        <f t="shared" si="73"/>
        <v>15</v>
      </c>
      <c r="G71" s="248">
        <f t="shared" si="73"/>
        <v>0</v>
      </c>
      <c r="H71" s="248">
        <f t="shared" si="73"/>
        <v>0</v>
      </c>
      <c r="I71" s="248">
        <f t="shared" si="73"/>
        <v>0</v>
      </c>
      <c r="J71" s="248">
        <f t="shared" si="73"/>
        <v>30</v>
      </c>
      <c r="K71" s="248">
        <f t="shared" si="73"/>
        <v>0</v>
      </c>
      <c r="L71" s="248">
        <f t="shared" si="73"/>
        <v>0</v>
      </c>
      <c r="M71" s="248">
        <f t="shared" si="73"/>
        <v>0</v>
      </c>
      <c r="N71" s="90"/>
      <c r="O71" s="86"/>
      <c r="P71" s="86"/>
      <c r="Q71" s="86"/>
      <c r="R71" s="86"/>
      <c r="S71" s="93"/>
      <c r="T71" s="93"/>
      <c r="U71" s="93"/>
      <c r="V71" s="164"/>
      <c r="W71" s="89"/>
      <c r="X71" s="94">
        <v>15</v>
      </c>
      <c r="Y71" s="93"/>
      <c r="Z71" s="93"/>
      <c r="AA71" s="93"/>
      <c r="AB71" s="93">
        <v>30</v>
      </c>
      <c r="AC71" s="93"/>
      <c r="AD71" s="93"/>
      <c r="AE71" s="93"/>
      <c r="AF71" s="95"/>
      <c r="AG71" s="259">
        <v>3</v>
      </c>
      <c r="AH71" s="94"/>
      <c r="AI71" s="93"/>
      <c r="AJ71" s="93"/>
      <c r="AK71" s="93"/>
      <c r="AL71" s="93"/>
      <c r="AM71" s="93"/>
      <c r="AN71" s="93"/>
      <c r="AO71" s="93"/>
      <c r="AP71" s="164"/>
      <c r="AQ71" s="264"/>
      <c r="AR71" s="249">
        <f t="shared" si="74"/>
        <v>3</v>
      </c>
      <c r="AS71" s="275"/>
      <c r="AT71" s="54"/>
      <c r="AU71" s="61"/>
    </row>
    <row r="72" spans="1:142" s="5" customFormat="1" ht="12.75" customHeight="1" x14ac:dyDescent="0.2">
      <c r="A72" s="77">
        <v>3</v>
      </c>
      <c r="B72" s="73" t="s">
        <v>88</v>
      </c>
      <c r="C72" s="226" t="s">
        <v>104</v>
      </c>
      <c r="D72" s="86" t="s">
        <v>31</v>
      </c>
      <c r="E72" s="247">
        <f t="shared" si="75"/>
        <v>68</v>
      </c>
      <c r="F72" s="248">
        <f t="shared" si="73"/>
        <v>8</v>
      </c>
      <c r="G72" s="248">
        <f t="shared" si="73"/>
        <v>0</v>
      </c>
      <c r="H72" s="248">
        <f t="shared" si="73"/>
        <v>15</v>
      </c>
      <c r="I72" s="248">
        <f t="shared" si="73"/>
        <v>0</v>
      </c>
      <c r="J72" s="248">
        <f t="shared" si="73"/>
        <v>45</v>
      </c>
      <c r="K72" s="248">
        <f t="shared" si="73"/>
        <v>0</v>
      </c>
      <c r="L72" s="248">
        <f t="shared" si="73"/>
        <v>0</v>
      </c>
      <c r="M72" s="248">
        <f t="shared" si="73"/>
        <v>0</v>
      </c>
      <c r="N72" s="90"/>
      <c r="O72" s="86"/>
      <c r="P72" s="86"/>
      <c r="Q72" s="86"/>
      <c r="R72" s="86"/>
      <c r="S72" s="93"/>
      <c r="T72" s="93"/>
      <c r="U72" s="93"/>
      <c r="V72" s="95"/>
      <c r="W72" s="89"/>
      <c r="X72" s="94">
        <v>8</v>
      </c>
      <c r="Y72" s="93"/>
      <c r="Z72" s="93">
        <v>15</v>
      </c>
      <c r="AA72" s="93"/>
      <c r="AB72" s="93">
        <v>45</v>
      </c>
      <c r="AC72" s="93"/>
      <c r="AD72" s="93"/>
      <c r="AE72" s="93"/>
      <c r="AF72" s="95" t="s">
        <v>32</v>
      </c>
      <c r="AG72" s="259">
        <v>5</v>
      </c>
      <c r="AH72" s="94"/>
      <c r="AI72" s="93"/>
      <c r="AJ72" s="93"/>
      <c r="AK72" s="93"/>
      <c r="AL72" s="93"/>
      <c r="AM72" s="93"/>
      <c r="AN72" s="93"/>
      <c r="AO72" s="93"/>
      <c r="AP72" s="164"/>
      <c r="AQ72" s="264"/>
      <c r="AR72" s="249">
        <f t="shared" si="74"/>
        <v>5</v>
      </c>
      <c r="AS72" s="275"/>
      <c r="AT72" s="54"/>
      <c r="AU72" s="61"/>
    </row>
    <row r="73" spans="1:142" s="242" customFormat="1" ht="12.75" customHeight="1" x14ac:dyDescent="0.2">
      <c r="A73" s="77">
        <v>4</v>
      </c>
      <c r="B73" s="72" t="s">
        <v>42</v>
      </c>
      <c r="C73" s="225" t="s">
        <v>104</v>
      </c>
      <c r="D73" s="86" t="s">
        <v>31</v>
      </c>
      <c r="E73" s="247">
        <f t="shared" si="75"/>
        <v>45</v>
      </c>
      <c r="F73" s="248">
        <f t="shared" si="73"/>
        <v>15</v>
      </c>
      <c r="G73" s="248">
        <f t="shared" si="73"/>
        <v>0</v>
      </c>
      <c r="H73" s="248">
        <f t="shared" si="73"/>
        <v>0</v>
      </c>
      <c r="I73" s="248">
        <f t="shared" si="73"/>
        <v>0</v>
      </c>
      <c r="J73" s="248">
        <f t="shared" si="73"/>
        <v>30</v>
      </c>
      <c r="K73" s="248">
        <f t="shared" si="73"/>
        <v>0</v>
      </c>
      <c r="L73" s="248">
        <f t="shared" si="73"/>
        <v>0</v>
      </c>
      <c r="M73" s="248">
        <f t="shared" si="73"/>
        <v>0</v>
      </c>
      <c r="N73" s="90"/>
      <c r="O73" s="86"/>
      <c r="P73" s="86"/>
      <c r="Q73" s="86"/>
      <c r="R73" s="86"/>
      <c r="S73" s="93"/>
      <c r="T73" s="93"/>
      <c r="U73" s="93"/>
      <c r="V73" s="95"/>
      <c r="W73" s="89"/>
      <c r="X73" s="94">
        <v>15</v>
      </c>
      <c r="Y73" s="93"/>
      <c r="Z73" s="93"/>
      <c r="AA73" s="93"/>
      <c r="AB73" s="93">
        <v>30</v>
      </c>
      <c r="AC73" s="93"/>
      <c r="AD73" s="93"/>
      <c r="AE73" s="93"/>
      <c r="AF73" s="95"/>
      <c r="AG73" s="262">
        <v>3</v>
      </c>
      <c r="AH73" s="94"/>
      <c r="AI73" s="93"/>
      <c r="AJ73" s="93"/>
      <c r="AK73" s="93"/>
      <c r="AL73" s="93"/>
      <c r="AM73" s="93"/>
      <c r="AN73" s="93"/>
      <c r="AO73" s="93"/>
      <c r="AP73" s="164"/>
      <c r="AQ73" s="264"/>
      <c r="AR73" s="249">
        <f t="shared" si="74"/>
        <v>3</v>
      </c>
      <c r="AS73" s="275"/>
      <c r="AT73" s="54"/>
      <c r="AU73" s="61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</row>
    <row r="74" spans="1:142" s="5" customFormat="1" ht="12.75" customHeight="1" x14ac:dyDescent="0.2">
      <c r="A74" s="77">
        <v>5</v>
      </c>
      <c r="B74" s="72" t="s">
        <v>89</v>
      </c>
      <c r="C74" s="226" t="s">
        <v>104</v>
      </c>
      <c r="D74" s="86" t="s">
        <v>31</v>
      </c>
      <c r="E74" s="247">
        <f t="shared" si="75"/>
        <v>90</v>
      </c>
      <c r="F74" s="248">
        <f t="shared" si="73"/>
        <v>15</v>
      </c>
      <c r="G74" s="248">
        <f t="shared" si="73"/>
        <v>0</v>
      </c>
      <c r="H74" s="248">
        <f t="shared" si="73"/>
        <v>30</v>
      </c>
      <c r="I74" s="248">
        <f t="shared" si="73"/>
        <v>0</v>
      </c>
      <c r="J74" s="248">
        <f t="shared" si="73"/>
        <v>45</v>
      </c>
      <c r="K74" s="248">
        <f t="shared" si="73"/>
        <v>0</v>
      </c>
      <c r="L74" s="248">
        <f t="shared" si="73"/>
        <v>0</v>
      </c>
      <c r="M74" s="248">
        <f t="shared" si="73"/>
        <v>0</v>
      </c>
      <c r="N74" s="90"/>
      <c r="O74" s="86"/>
      <c r="P74" s="86"/>
      <c r="Q74" s="86"/>
      <c r="R74" s="86"/>
      <c r="S74" s="93"/>
      <c r="T74" s="93"/>
      <c r="U74" s="93"/>
      <c r="V74" s="164"/>
      <c r="W74" s="89"/>
      <c r="X74" s="94">
        <v>15</v>
      </c>
      <c r="Y74" s="93"/>
      <c r="Z74" s="93">
        <v>30</v>
      </c>
      <c r="AA74" s="93"/>
      <c r="AB74" s="93">
        <v>45</v>
      </c>
      <c r="AC74" s="93"/>
      <c r="AD74" s="93"/>
      <c r="AE74" s="93"/>
      <c r="AF74" s="95" t="s">
        <v>32</v>
      </c>
      <c r="AG74" s="89">
        <v>7</v>
      </c>
      <c r="AH74" s="94"/>
      <c r="AI74" s="93"/>
      <c r="AJ74" s="93"/>
      <c r="AK74" s="93"/>
      <c r="AL74" s="93"/>
      <c r="AM74" s="93"/>
      <c r="AN74" s="93"/>
      <c r="AO74" s="93"/>
      <c r="AP74" s="164"/>
      <c r="AQ74" s="264"/>
      <c r="AR74" s="249">
        <f t="shared" si="74"/>
        <v>7</v>
      </c>
      <c r="AS74" s="275"/>
      <c r="AT74" s="54"/>
      <c r="AU74" s="61"/>
    </row>
    <row r="75" spans="1:142" s="5" customFormat="1" ht="12.75" customHeight="1" x14ac:dyDescent="0.2">
      <c r="A75" s="77">
        <v>6</v>
      </c>
      <c r="B75" s="73" t="s">
        <v>90</v>
      </c>
      <c r="C75" s="226" t="s">
        <v>104</v>
      </c>
      <c r="D75" s="86" t="s">
        <v>31</v>
      </c>
      <c r="E75" s="247">
        <f t="shared" si="75"/>
        <v>18</v>
      </c>
      <c r="F75" s="248">
        <f t="shared" si="73"/>
        <v>8</v>
      </c>
      <c r="G75" s="248">
        <f t="shared" si="73"/>
        <v>0</v>
      </c>
      <c r="H75" s="248">
        <f t="shared" si="73"/>
        <v>0</v>
      </c>
      <c r="I75" s="248">
        <f t="shared" si="73"/>
        <v>0</v>
      </c>
      <c r="J75" s="248">
        <f t="shared" si="73"/>
        <v>10</v>
      </c>
      <c r="K75" s="248">
        <f t="shared" si="73"/>
        <v>0</v>
      </c>
      <c r="L75" s="248">
        <f t="shared" si="73"/>
        <v>0</v>
      </c>
      <c r="M75" s="248">
        <f t="shared" si="73"/>
        <v>0</v>
      </c>
      <c r="N75" s="90"/>
      <c r="O75" s="86"/>
      <c r="P75" s="86"/>
      <c r="Q75" s="86"/>
      <c r="R75" s="86"/>
      <c r="S75" s="93"/>
      <c r="T75" s="93"/>
      <c r="U75" s="93"/>
      <c r="V75" s="95"/>
      <c r="W75" s="89"/>
      <c r="X75" s="94">
        <v>8</v>
      </c>
      <c r="Y75" s="93"/>
      <c r="Z75" s="93"/>
      <c r="AA75" s="93"/>
      <c r="AB75" s="93">
        <v>10</v>
      </c>
      <c r="AC75" s="93"/>
      <c r="AD75" s="93"/>
      <c r="AE75" s="93"/>
      <c r="AF75" s="95"/>
      <c r="AG75" s="89">
        <v>1</v>
      </c>
      <c r="AH75" s="94"/>
      <c r="AI75" s="93"/>
      <c r="AJ75" s="93"/>
      <c r="AK75" s="93"/>
      <c r="AL75" s="93"/>
      <c r="AM75" s="93"/>
      <c r="AN75" s="93"/>
      <c r="AO75" s="93"/>
      <c r="AP75" s="164"/>
      <c r="AQ75" s="264"/>
      <c r="AR75" s="249">
        <f t="shared" si="74"/>
        <v>1</v>
      </c>
      <c r="AS75" s="275"/>
      <c r="AT75" s="54"/>
      <c r="AU75" s="61"/>
    </row>
    <row r="76" spans="1:142" s="5" customFormat="1" ht="12.75" customHeight="1" x14ac:dyDescent="0.2">
      <c r="A76" s="77">
        <v>7</v>
      </c>
      <c r="B76" s="72" t="s">
        <v>91</v>
      </c>
      <c r="C76" s="225" t="s">
        <v>104</v>
      </c>
      <c r="D76" s="86" t="s">
        <v>31</v>
      </c>
      <c r="E76" s="247">
        <f t="shared" si="75"/>
        <v>90</v>
      </c>
      <c r="F76" s="248">
        <f t="shared" si="73"/>
        <v>15</v>
      </c>
      <c r="G76" s="248">
        <f t="shared" si="73"/>
        <v>0</v>
      </c>
      <c r="H76" s="248">
        <f t="shared" si="73"/>
        <v>30</v>
      </c>
      <c r="I76" s="248">
        <f t="shared" si="73"/>
        <v>0</v>
      </c>
      <c r="J76" s="248">
        <f t="shared" si="73"/>
        <v>45</v>
      </c>
      <c r="K76" s="248">
        <f t="shared" si="73"/>
        <v>0</v>
      </c>
      <c r="L76" s="248">
        <f t="shared" si="73"/>
        <v>0</v>
      </c>
      <c r="M76" s="248">
        <f t="shared" si="73"/>
        <v>0</v>
      </c>
      <c r="N76" s="90"/>
      <c r="O76" s="86"/>
      <c r="P76" s="86"/>
      <c r="Q76" s="86"/>
      <c r="R76" s="86"/>
      <c r="S76" s="93"/>
      <c r="T76" s="93"/>
      <c r="U76" s="93"/>
      <c r="V76" s="95"/>
      <c r="W76" s="89"/>
      <c r="X76" s="94"/>
      <c r="Y76" s="93"/>
      <c r="Z76" s="93"/>
      <c r="AA76" s="93"/>
      <c r="AB76" s="93"/>
      <c r="AC76" s="93"/>
      <c r="AD76" s="93"/>
      <c r="AE76" s="93"/>
      <c r="AF76" s="95"/>
      <c r="AG76" s="259"/>
      <c r="AH76" s="94">
        <v>15</v>
      </c>
      <c r="AI76" s="93"/>
      <c r="AJ76" s="93">
        <v>30</v>
      </c>
      <c r="AK76" s="93"/>
      <c r="AL76" s="93">
        <v>45</v>
      </c>
      <c r="AM76" s="93"/>
      <c r="AN76" s="93"/>
      <c r="AO76" s="93"/>
      <c r="AP76" s="164" t="s">
        <v>32</v>
      </c>
      <c r="AQ76" s="264">
        <v>5</v>
      </c>
      <c r="AR76" s="249">
        <f t="shared" si="74"/>
        <v>5</v>
      </c>
      <c r="AS76" s="275"/>
      <c r="AT76" s="54"/>
      <c r="AU76" s="61"/>
    </row>
    <row r="77" spans="1:142" s="242" customFormat="1" ht="12.75" customHeight="1" x14ac:dyDescent="0.2">
      <c r="A77" s="77">
        <v>8</v>
      </c>
      <c r="B77" s="72" t="s">
        <v>92</v>
      </c>
      <c r="C77" s="226" t="s">
        <v>104</v>
      </c>
      <c r="D77" s="86" t="s">
        <v>31</v>
      </c>
      <c r="E77" s="247">
        <f t="shared" si="75"/>
        <v>30</v>
      </c>
      <c r="F77" s="248">
        <f t="shared" si="73"/>
        <v>10</v>
      </c>
      <c r="G77" s="248">
        <f t="shared" si="73"/>
        <v>0</v>
      </c>
      <c r="H77" s="248">
        <f t="shared" si="73"/>
        <v>0</v>
      </c>
      <c r="I77" s="248">
        <f t="shared" si="73"/>
        <v>0</v>
      </c>
      <c r="J77" s="248">
        <f t="shared" si="73"/>
        <v>20</v>
      </c>
      <c r="K77" s="248">
        <f t="shared" si="73"/>
        <v>0</v>
      </c>
      <c r="L77" s="248">
        <f t="shared" si="73"/>
        <v>0</v>
      </c>
      <c r="M77" s="248">
        <f t="shared" si="73"/>
        <v>0</v>
      </c>
      <c r="N77" s="90"/>
      <c r="O77" s="86"/>
      <c r="P77" s="86"/>
      <c r="Q77" s="86"/>
      <c r="R77" s="86"/>
      <c r="S77" s="93"/>
      <c r="T77" s="93"/>
      <c r="U77" s="93"/>
      <c r="V77" s="164"/>
      <c r="W77" s="89"/>
      <c r="X77" s="94"/>
      <c r="Y77" s="93"/>
      <c r="Z77" s="93"/>
      <c r="AA77" s="93"/>
      <c r="AB77" s="93"/>
      <c r="AC77" s="93"/>
      <c r="AD77" s="93"/>
      <c r="AE77" s="93"/>
      <c r="AF77" s="95"/>
      <c r="AG77" s="261"/>
      <c r="AH77" s="187">
        <v>10</v>
      </c>
      <c r="AI77" s="188"/>
      <c r="AJ77" s="188"/>
      <c r="AK77" s="188"/>
      <c r="AL77" s="188">
        <v>20</v>
      </c>
      <c r="AM77" s="188"/>
      <c r="AN77" s="188"/>
      <c r="AO77" s="188"/>
      <c r="AP77" s="260"/>
      <c r="AQ77" s="262">
        <v>2</v>
      </c>
      <c r="AR77" s="258">
        <f t="shared" si="74"/>
        <v>2</v>
      </c>
      <c r="AS77" s="275"/>
      <c r="AT77" s="54"/>
      <c r="AU77" s="61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</row>
    <row r="78" spans="1:142" s="5" customFormat="1" ht="12.75" customHeight="1" x14ac:dyDescent="0.2">
      <c r="A78" s="78"/>
      <c r="B78" s="189"/>
      <c r="C78" s="191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190"/>
      <c r="AS78" s="275"/>
      <c r="AT78" s="54"/>
      <c r="AU78" s="61"/>
    </row>
    <row r="79" spans="1:142" s="5" customFormat="1" ht="25.5" customHeight="1" x14ac:dyDescent="0.2">
      <c r="A79" s="81" t="s">
        <v>32</v>
      </c>
      <c r="B79" s="152" t="s">
        <v>37</v>
      </c>
      <c r="C79" s="153"/>
      <c r="D79" s="154"/>
      <c r="E79" s="155">
        <f t="shared" ref="E79:U79" si="76">SUM(E80:E83)</f>
        <v>60</v>
      </c>
      <c r="F79" s="156">
        <f t="shared" si="76"/>
        <v>0</v>
      </c>
      <c r="G79" s="156">
        <f t="shared" si="76"/>
        <v>10</v>
      </c>
      <c r="H79" s="156">
        <f t="shared" si="76"/>
        <v>0</v>
      </c>
      <c r="I79" s="156">
        <f t="shared" si="76"/>
        <v>0</v>
      </c>
      <c r="J79" s="156">
        <f t="shared" si="76"/>
        <v>0</v>
      </c>
      <c r="K79" s="156">
        <f t="shared" si="76"/>
        <v>50</v>
      </c>
      <c r="L79" s="156">
        <f t="shared" si="76"/>
        <v>0</v>
      </c>
      <c r="M79" s="157">
        <f t="shared" si="76"/>
        <v>0</v>
      </c>
      <c r="N79" s="174">
        <f t="shared" si="76"/>
        <v>0</v>
      </c>
      <c r="O79" s="175">
        <f t="shared" si="76"/>
        <v>0</v>
      </c>
      <c r="P79" s="175">
        <f t="shared" si="76"/>
        <v>0</v>
      </c>
      <c r="Q79" s="175">
        <f t="shared" si="76"/>
        <v>0</v>
      </c>
      <c r="R79" s="175">
        <f t="shared" si="76"/>
        <v>0</v>
      </c>
      <c r="S79" s="175">
        <f t="shared" si="76"/>
        <v>0</v>
      </c>
      <c r="T79" s="175">
        <f t="shared" si="76"/>
        <v>0</v>
      </c>
      <c r="U79" s="175">
        <f t="shared" si="76"/>
        <v>0</v>
      </c>
      <c r="V79" s="96">
        <f>COUNTIF(V80:V83,"E")</f>
        <v>0</v>
      </c>
      <c r="W79" s="112">
        <f t="shared" ref="W79:AE79" si="77">SUM(W80:W83)</f>
        <v>0</v>
      </c>
      <c r="X79" s="174">
        <f t="shared" si="77"/>
        <v>0</v>
      </c>
      <c r="Y79" s="175">
        <f t="shared" si="77"/>
        <v>0</v>
      </c>
      <c r="Z79" s="175">
        <f t="shared" si="77"/>
        <v>0</v>
      </c>
      <c r="AA79" s="175">
        <f t="shared" si="77"/>
        <v>0</v>
      </c>
      <c r="AB79" s="175">
        <f t="shared" si="77"/>
        <v>0</v>
      </c>
      <c r="AC79" s="175">
        <f t="shared" si="77"/>
        <v>0</v>
      </c>
      <c r="AD79" s="175">
        <f t="shared" si="77"/>
        <v>0</v>
      </c>
      <c r="AE79" s="175">
        <f t="shared" si="77"/>
        <v>0</v>
      </c>
      <c r="AF79" s="96">
        <f>COUNTIF(AF80:AF83,"E")</f>
        <v>0</v>
      </c>
      <c r="AG79" s="112">
        <f t="shared" ref="AG79:AO79" si="78">SUM(AG80:AG83)</f>
        <v>0</v>
      </c>
      <c r="AH79" s="174">
        <f t="shared" si="78"/>
        <v>0</v>
      </c>
      <c r="AI79" s="175">
        <f t="shared" si="78"/>
        <v>10</v>
      </c>
      <c r="AJ79" s="175">
        <f t="shared" si="78"/>
        <v>0</v>
      </c>
      <c r="AK79" s="175">
        <f t="shared" si="78"/>
        <v>0</v>
      </c>
      <c r="AL79" s="175">
        <f t="shared" si="78"/>
        <v>0</v>
      </c>
      <c r="AM79" s="175">
        <f t="shared" si="78"/>
        <v>50</v>
      </c>
      <c r="AN79" s="175">
        <f t="shared" si="78"/>
        <v>0</v>
      </c>
      <c r="AO79" s="175">
        <f t="shared" si="78"/>
        <v>0</v>
      </c>
      <c r="AP79" s="96">
        <f>COUNTIF(AP80:AP83,"E")</f>
        <v>0</v>
      </c>
      <c r="AQ79" s="246">
        <f>SUM(AQ80:AQ83)</f>
        <v>16</v>
      </c>
      <c r="AR79" s="103">
        <f>SUM(AR80:AR83)</f>
        <v>16</v>
      </c>
      <c r="AS79" s="54"/>
      <c r="AT79" s="54"/>
      <c r="AU79" s="61"/>
    </row>
    <row r="80" spans="1:142" s="5" customFormat="1" ht="12.75" customHeight="1" x14ac:dyDescent="0.2">
      <c r="A80" s="75">
        <v>1</v>
      </c>
      <c r="B80" s="76" t="s">
        <v>38</v>
      </c>
      <c r="C80" s="70"/>
      <c r="D80" s="129"/>
      <c r="E80" s="30">
        <f>SUM(F80:M80)</f>
        <v>10</v>
      </c>
      <c r="F80" s="121">
        <f t="shared" ref="F80:M83" si="79">SUM(N80+X80+AH80)</f>
        <v>0</v>
      </c>
      <c r="G80" s="121">
        <f t="shared" si="79"/>
        <v>0</v>
      </c>
      <c r="H80" s="121">
        <f t="shared" si="79"/>
        <v>0</v>
      </c>
      <c r="I80" s="121">
        <f t="shared" si="79"/>
        <v>0</v>
      </c>
      <c r="J80" s="121">
        <f t="shared" si="79"/>
        <v>0</v>
      </c>
      <c r="K80" s="121">
        <f t="shared" si="79"/>
        <v>10</v>
      </c>
      <c r="L80" s="121">
        <f t="shared" si="79"/>
        <v>0</v>
      </c>
      <c r="M80" s="121">
        <f t="shared" si="79"/>
        <v>0</v>
      </c>
      <c r="N80" s="106"/>
      <c r="O80" s="102"/>
      <c r="P80" s="102"/>
      <c r="Q80" s="102"/>
      <c r="R80" s="102"/>
      <c r="S80" s="102"/>
      <c r="T80" s="102"/>
      <c r="U80" s="102"/>
      <c r="V80" s="96"/>
      <c r="W80" s="112"/>
      <c r="X80" s="106"/>
      <c r="Y80" s="102"/>
      <c r="Z80" s="102"/>
      <c r="AA80" s="102"/>
      <c r="AB80" s="102"/>
      <c r="AC80" s="102"/>
      <c r="AD80" s="102"/>
      <c r="AE80" s="102"/>
      <c r="AF80" s="96"/>
      <c r="AG80" s="112"/>
      <c r="AH80" s="98"/>
      <c r="AI80" s="99"/>
      <c r="AJ80" s="99"/>
      <c r="AK80" s="99"/>
      <c r="AL80" s="99"/>
      <c r="AM80" s="100">
        <v>10</v>
      </c>
      <c r="AN80" s="102"/>
      <c r="AO80" s="102"/>
      <c r="AP80" s="96"/>
      <c r="AQ80" s="101">
        <v>1</v>
      </c>
      <c r="AR80" s="103">
        <f>(W80+AG80+AQ80)</f>
        <v>1</v>
      </c>
      <c r="AS80" s="54"/>
      <c r="AT80" s="54"/>
      <c r="AU80" s="61"/>
    </row>
    <row r="81" spans="1:209" s="5" customFormat="1" ht="12.75" customHeight="1" x14ac:dyDescent="0.2">
      <c r="A81" s="75">
        <v>2</v>
      </c>
      <c r="B81" s="72" t="s">
        <v>40</v>
      </c>
      <c r="C81" s="226" t="s">
        <v>104</v>
      </c>
      <c r="D81" s="129" t="s">
        <v>31</v>
      </c>
      <c r="E81" s="30">
        <f>SUM(F81:M81)</f>
        <v>0</v>
      </c>
      <c r="F81" s="121">
        <f t="shared" si="79"/>
        <v>0</v>
      </c>
      <c r="G81" s="121">
        <f t="shared" si="79"/>
        <v>0</v>
      </c>
      <c r="H81" s="121">
        <f t="shared" si="79"/>
        <v>0</v>
      </c>
      <c r="I81" s="121">
        <f t="shared" si="79"/>
        <v>0</v>
      </c>
      <c r="J81" s="121">
        <f t="shared" si="79"/>
        <v>0</v>
      </c>
      <c r="K81" s="121">
        <f t="shared" si="79"/>
        <v>0</v>
      </c>
      <c r="L81" s="121">
        <f t="shared" si="79"/>
        <v>0</v>
      </c>
      <c r="M81" s="121">
        <f t="shared" si="79"/>
        <v>0</v>
      </c>
      <c r="N81" s="106"/>
      <c r="O81" s="102"/>
      <c r="P81" s="102"/>
      <c r="Q81" s="102"/>
      <c r="R81" s="102"/>
      <c r="S81" s="102"/>
      <c r="T81" s="102"/>
      <c r="U81" s="102"/>
      <c r="V81" s="96"/>
      <c r="W81" s="112"/>
      <c r="X81" s="106"/>
      <c r="Y81" s="102"/>
      <c r="Z81" s="102"/>
      <c r="AA81" s="102"/>
      <c r="AB81" s="102"/>
      <c r="AC81" s="102"/>
      <c r="AD81" s="102"/>
      <c r="AE81" s="102"/>
      <c r="AF81" s="96"/>
      <c r="AG81" s="112"/>
      <c r="AH81" s="98"/>
      <c r="AI81" s="99"/>
      <c r="AJ81" s="99"/>
      <c r="AK81" s="99"/>
      <c r="AL81" s="99"/>
      <c r="AM81" s="100"/>
      <c r="AN81" s="102"/>
      <c r="AO81" s="102"/>
      <c r="AP81" s="96"/>
      <c r="AQ81" s="101">
        <v>12</v>
      </c>
      <c r="AR81" s="103">
        <f>(W81+G81+AQ81)</f>
        <v>12</v>
      </c>
      <c r="AS81" s="54"/>
      <c r="AT81" s="54"/>
      <c r="AU81" s="61"/>
    </row>
    <row r="82" spans="1:209" s="5" customFormat="1" ht="12.75" customHeight="1" x14ac:dyDescent="0.2">
      <c r="A82" s="75">
        <v>3</v>
      </c>
      <c r="B82" s="73" t="s">
        <v>64</v>
      </c>
      <c r="C82" s="226"/>
      <c r="D82" s="129"/>
      <c r="E82" s="30">
        <f>SUM(F82:M82)</f>
        <v>10</v>
      </c>
      <c r="F82" s="121">
        <f t="shared" si="79"/>
        <v>0</v>
      </c>
      <c r="G82" s="121">
        <f t="shared" si="79"/>
        <v>10</v>
      </c>
      <c r="H82" s="121">
        <f t="shared" si="79"/>
        <v>0</v>
      </c>
      <c r="I82" s="121">
        <f t="shared" si="79"/>
        <v>0</v>
      </c>
      <c r="J82" s="121">
        <f t="shared" si="79"/>
        <v>0</v>
      </c>
      <c r="K82" s="121">
        <f t="shared" si="79"/>
        <v>0</v>
      </c>
      <c r="L82" s="121">
        <f t="shared" si="79"/>
        <v>0</v>
      </c>
      <c r="M82" s="121">
        <f t="shared" si="79"/>
        <v>0</v>
      </c>
      <c r="N82" s="106"/>
      <c r="O82" s="102"/>
      <c r="P82" s="102"/>
      <c r="Q82" s="102"/>
      <c r="R82" s="102"/>
      <c r="S82" s="102"/>
      <c r="T82" s="102"/>
      <c r="U82" s="102"/>
      <c r="V82" s="96"/>
      <c r="W82" s="112"/>
      <c r="X82" s="106"/>
      <c r="Y82" s="102"/>
      <c r="Z82" s="102"/>
      <c r="AA82" s="102"/>
      <c r="AB82" s="102"/>
      <c r="AC82" s="102"/>
      <c r="AD82" s="102"/>
      <c r="AE82" s="102"/>
      <c r="AF82" s="96"/>
      <c r="AG82" s="112"/>
      <c r="AH82" s="98"/>
      <c r="AI82" s="99">
        <v>10</v>
      </c>
      <c r="AJ82" s="99"/>
      <c r="AK82" s="99"/>
      <c r="AL82" s="99"/>
      <c r="AM82" s="100"/>
      <c r="AN82" s="102"/>
      <c r="AO82" s="102"/>
      <c r="AP82" s="96"/>
      <c r="AQ82" s="101">
        <v>1</v>
      </c>
      <c r="AR82" s="103">
        <f>(W82+AG82+AQ82)</f>
        <v>1</v>
      </c>
      <c r="AS82" s="54"/>
      <c r="AT82" s="54"/>
      <c r="AU82" s="61"/>
    </row>
    <row r="83" spans="1:209" s="5" customFormat="1" ht="12.75" customHeight="1" x14ac:dyDescent="0.2">
      <c r="A83" s="75">
        <v>4</v>
      </c>
      <c r="B83" s="227" t="s">
        <v>39</v>
      </c>
      <c r="C83" s="229" t="s">
        <v>104</v>
      </c>
      <c r="D83" s="176" t="s">
        <v>31</v>
      </c>
      <c r="E83" s="177">
        <f>SUM(F83:M83)</f>
        <v>40</v>
      </c>
      <c r="F83" s="178">
        <f t="shared" si="79"/>
        <v>0</v>
      </c>
      <c r="G83" s="178">
        <f t="shared" si="79"/>
        <v>0</v>
      </c>
      <c r="H83" s="178">
        <f t="shared" si="79"/>
        <v>0</v>
      </c>
      <c r="I83" s="178">
        <f t="shared" si="79"/>
        <v>0</v>
      </c>
      <c r="J83" s="178">
        <f t="shared" si="79"/>
        <v>0</v>
      </c>
      <c r="K83" s="178">
        <f t="shared" si="79"/>
        <v>40</v>
      </c>
      <c r="L83" s="178">
        <f t="shared" si="79"/>
        <v>0</v>
      </c>
      <c r="M83" s="178">
        <f t="shared" si="79"/>
        <v>0</v>
      </c>
      <c r="N83" s="179"/>
      <c r="O83" s="180"/>
      <c r="P83" s="180"/>
      <c r="Q83" s="180"/>
      <c r="R83" s="180"/>
      <c r="S83" s="180"/>
      <c r="T83" s="180"/>
      <c r="U83" s="180"/>
      <c r="V83" s="181"/>
      <c r="W83" s="182"/>
      <c r="X83" s="179"/>
      <c r="Y83" s="180"/>
      <c r="Z83" s="180"/>
      <c r="AA83" s="180"/>
      <c r="AB83" s="180"/>
      <c r="AC83" s="180"/>
      <c r="AD83" s="180"/>
      <c r="AE83" s="180"/>
      <c r="AF83" s="181"/>
      <c r="AG83" s="182"/>
      <c r="AH83" s="98"/>
      <c r="AI83" s="99"/>
      <c r="AJ83" s="99"/>
      <c r="AK83" s="99"/>
      <c r="AL83" s="99"/>
      <c r="AM83" s="100">
        <v>40</v>
      </c>
      <c r="AN83" s="180"/>
      <c r="AO83" s="180"/>
      <c r="AP83" s="181"/>
      <c r="AQ83" s="228">
        <v>2</v>
      </c>
      <c r="AR83" s="183">
        <f>(W83+AG83+AQ83)</f>
        <v>2</v>
      </c>
      <c r="AS83" s="54"/>
      <c r="AT83" s="54"/>
      <c r="AU83" s="61"/>
    </row>
    <row r="84" spans="1:209" s="5" customFormat="1" ht="12.75" customHeight="1" x14ac:dyDescent="0.2">
      <c r="A84" s="75"/>
      <c r="B84" s="184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185"/>
      <c r="AS84" s="54"/>
      <c r="AT84" s="54"/>
      <c r="AU84" s="61"/>
    </row>
    <row r="85" spans="1:209" s="5" customFormat="1" ht="25.5" customHeight="1" x14ac:dyDescent="0.2">
      <c r="A85" s="81" t="s">
        <v>94</v>
      </c>
      <c r="B85" s="152" t="s">
        <v>41</v>
      </c>
      <c r="C85" s="158"/>
      <c r="D85" s="154"/>
      <c r="E85" s="155">
        <f t="shared" ref="E85:N85" si="80">E86</f>
        <v>180</v>
      </c>
      <c r="F85" s="156">
        <f t="shared" si="80"/>
        <v>0</v>
      </c>
      <c r="G85" s="156">
        <f t="shared" si="80"/>
        <v>0</v>
      </c>
      <c r="H85" s="156">
        <f t="shared" si="80"/>
        <v>0</v>
      </c>
      <c r="I85" s="156">
        <f t="shared" si="80"/>
        <v>0</v>
      </c>
      <c r="J85" s="156">
        <f t="shared" si="80"/>
        <v>180</v>
      </c>
      <c r="K85" s="156">
        <f t="shared" si="80"/>
        <v>0</v>
      </c>
      <c r="L85" s="156">
        <f t="shared" si="80"/>
        <v>0</v>
      </c>
      <c r="M85" s="157">
        <f t="shared" si="80"/>
        <v>0</v>
      </c>
      <c r="N85" s="174">
        <f t="shared" si="80"/>
        <v>0</v>
      </c>
      <c r="O85" s="175">
        <f>M86</f>
        <v>0</v>
      </c>
      <c r="P85" s="175">
        <f t="shared" ref="P85:AQ85" si="81">P86</f>
        <v>0</v>
      </c>
      <c r="Q85" s="175">
        <f t="shared" si="81"/>
        <v>0</v>
      </c>
      <c r="R85" s="175">
        <f t="shared" si="81"/>
        <v>0</v>
      </c>
      <c r="S85" s="175">
        <f t="shared" si="81"/>
        <v>0</v>
      </c>
      <c r="T85" s="175">
        <f t="shared" si="81"/>
        <v>0</v>
      </c>
      <c r="U85" s="175">
        <f t="shared" si="81"/>
        <v>0</v>
      </c>
      <c r="V85" s="96">
        <f t="shared" si="81"/>
        <v>0</v>
      </c>
      <c r="W85" s="112">
        <f t="shared" si="81"/>
        <v>0</v>
      </c>
      <c r="X85" s="174">
        <f t="shared" si="81"/>
        <v>0</v>
      </c>
      <c r="Y85" s="175">
        <f t="shared" si="81"/>
        <v>0</v>
      </c>
      <c r="Z85" s="175">
        <f t="shared" si="81"/>
        <v>0</v>
      </c>
      <c r="AA85" s="175">
        <f t="shared" si="81"/>
        <v>0</v>
      </c>
      <c r="AB85" s="175">
        <f t="shared" si="81"/>
        <v>0</v>
      </c>
      <c r="AC85" s="175">
        <f t="shared" si="81"/>
        <v>0</v>
      </c>
      <c r="AD85" s="175">
        <f t="shared" si="81"/>
        <v>0</v>
      </c>
      <c r="AE85" s="175">
        <f t="shared" si="81"/>
        <v>0</v>
      </c>
      <c r="AF85" s="96">
        <f t="shared" si="81"/>
        <v>0</v>
      </c>
      <c r="AG85" s="112">
        <f t="shared" si="81"/>
        <v>0</v>
      </c>
      <c r="AH85" s="174">
        <f t="shared" si="81"/>
        <v>0</v>
      </c>
      <c r="AI85" s="175">
        <f t="shared" si="81"/>
        <v>0</v>
      </c>
      <c r="AJ85" s="175">
        <f t="shared" si="81"/>
        <v>0</v>
      </c>
      <c r="AK85" s="175">
        <f t="shared" si="81"/>
        <v>0</v>
      </c>
      <c r="AL85" s="175">
        <f t="shared" si="81"/>
        <v>180</v>
      </c>
      <c r="AM85" s="175">
        <f t="shared" si="81"/>
        <v>0</v>
      </c>
      <c r="AN85" s="175">
        <f t="shared" si="81"/>
        <v>0</v>
      </c>
      <c r="AO85" s="175">
        <f t="shared" si="81"/>
        <v>0</v>
      </c>
      <c r="AP85" s="96">
        <f t="shared" si="81"/>
        <v>0</v>
      </c>
      <c r="AQ85" s="245">
        <f t="shared" si="81"/>
        <v>7</v>
      </c>
      <c r="AR85" s="103">
        <v>7</v>
      </c>
      <c r="AS85" s="54"/>
      <c r="AT85" s="54"/>
      <c r="AU85" s="61"/>
    </row>
    <row r="86" spans="1:209" s="5" customFormat="1" ht="12.75" customHeight="1" x14ac:dyDescent="0.2">
      <c r="A86" s="33">
        <v>1</v>
      </c>
      <c r="B86" s="71" t="s">
        <v>63</v>
      </c>
      <c r="C86" s="226" t="s">
        <v>104</v>
      </c>
      <c r="D86" s="193" t="s">
        <v>31</v>
      </c>
      <c r="E86" s="30">
        <f>SUM(F86:M86)</f>
        <v>180</v>
      </c>
      <c r="F86" s="121">
        <f t="shared" ref="F86:M86" si="82">SUM(N86+X86+AH86)</f>
        <v>0</v>
      </c>
      <c r="G86" s="121">
        <f t="shared" si="82"/>
        <v>0</v>
      </c>
      <c r="H86" s="121">
        <f t="shared" si="82"/>
        <v>0</v>
      </c>
      <c r="I86" s="121">
        <f t="shared" si="82"/>
        <v>0</v>
      </c>
      <c r="J86" s="121">
        <f t="shared" si="82"/>
        <v>180</v>
      </c>
      <c r="K86" s="121">
        <f t="shared" si="82"/>
        <v>0</v>
      </c>
      <c r="L86" s="121">
        <f t="shared" si="82"/>
        <v>0</v>
      </c>
      <c r="M86" s="121">
        <f t="shared" si="82"/>
        <v>0</v>
      </c>
      <c r="N86" s="69"/>
      <c r="O86" s="87"/>
      <c r="P86" s="87"/>
      <c r="Q86" s="87"/>
      <c r="R86" s="87"/>
      <c r="S86" s="87"/>
      <c r="T86" s="87"/>
      <c r="U86" s="87"/>
      <c r="V86" s="25"/>
      <c r="W86" s="26"/>
      <c r="X86" s="69"/>
      <c r="Y86" s="87"/>
      <c r="Z86" s="87"/>
      <c r="AA86" s="87"/>
      <c r="AB86" s="87"/>
      <c r="AC86" s="87"/>
      <c r="AD86" s="87"/>
      <c r="AE86" s="87"/>
      <c r="AF86" s="25"/>
      <c r="AG86" s="26"/>
      <c r="AH86" s="69"/>
      <c r="AI86" s="87"/>
      <c r="AJ86" s="87"/>
      <c r="AK86" s="87"/>
      <c r="AL86" s="102">
        <v>180</v>
      </c>
      <c r="AM86" s="87"/>
      <c r="AN86" s="87"/>
      <c r="AO86" s="87"/>
      <c r="AP86" s="25"/>
      <c r="AQ86" s="245">
        <v>7</v>
      </c>
      <c r="AR86" s="103">
        <f>(W86+AG86+AQ86)</f>
        <v>7</v>
      </c>
      <c r="AS86" s="54"/>
      <c r="AT86" s="54"/>
      <c r="AU86" s="61"/>
    </row>
    <row r="87" spans="1:209" s="5" customFormat="1" ht="16.5" customHeight="1" x14ac:dyDescent="0.2">
      <c r="A87" s="268"/>
      <c r="B87" s="27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104"/>
      <c r="AS87" s="54"/>
      <c r="AT87" s="54"/>
      <c r="AU87" s="61"/>
    </row>
    <row r="88" spans="1:209" s="38" customFormat="1" ht="18" customHeight="1" x14ac:dyDescent="0.2">
      <c r="A88" s="34"/>
      <c r="B88" s="35" t="s">
        <v>105</v>
      </c>
      <c r="C88" s="36"/>
      <c r="D88" s="36"/>
      <c r="E88" s="276">
        <f t="shared" ref="E88:AR88" si="83">E13+E20+E24+E35+E79+E85</f>
        <v>1199</v>
      </c>
      <c r="F88" s="276">
        <f t="shared" si="83"/>
        <v>209</v>
      </c>
      <c r="G88" s="276">
        <f t="shared" si="83"/>
        <v>70</v>
      </c>
      <c r="H88" s="276">
        <f t="shared" si="83"/>
        <v>285</v>
      </c>
      <c r="I88" s="276">
        <f t="shared" si="83"/>
        <v>0</v>
      </c>
      <c r="J88" s="276">
        <f t="shared" si="83"/>
        <v>480</v>
      </c>
      <c r="K88" s="276">
        <f t="shared" si="83"/>
        <v>50</v>
      </c>
      <c r="L88" s="276">
        <f t="shared" si="83"/>
        <v>90</v>
      </c>
      <c r="M88" s="276">
        <f t="shared" si="83"/>
        <v>15</v>
      </c>
      <c r="N88" s="276">
        <f t="shared" si="83"/>
        <v>152</v>
      </c>
      <c r="O88" s="276">
        <f t="shared" si="83"/>
        <v>30</v>
      </c>
      <c r="P88" s="276">
        <f t="shared" si="83"/>
        <v>165</v>
      </c>
      <c r="Q88" s="276">
        <f t="shared" si="83"/>
        <v>0</v>
      </c>
      <c r="R88" s="276">
        <f t="shared" si="83"/>
        <v>30</v>
      </c>
      <c r="S88" s="276">
        <f t="shared" si="83"/>
        <v>0</v>
      </c>
      <c r="T88" s="276">
        <f t="shared" si="83"/>
        <v>30</v>
      </c>
      <c r="U88" s="276">
        <f t="shared" si="83"/>
        <v>15</v>
      </c>
      <c r="V88" s="276">
        <f t="shared" si="83"/>
        <v>2</v>
      </c>
      <c r="W88" s="276">
        <f t="shared" si="83"/>
        <v>30</v>
      </c>
      <c r="X88" s="276">
        <f t="shared" si="83"/>
        <v>56</v>
      </c>
      <c r="Y88" s="276">
        <f t="shared" si="83"/>
        <v>0</v>
      </c>
      <c r="Z88" s="276">
        <f t="shared" si="83"/>
        <v>120</v>
      </c>
      <c r="AA88" s="276">
        <f t="shared" si="83"/>
        <v>0</v>
      </c>
      <c r="AB88" s="276">
        <f t="shared" si="83"/>
        <v>210</v>
      </c>
      <c r="AC88" s="276">
        <f t="shared" si="83"/>
        <v>0</v>
      </c>
      <c r="AD88" s="276">
        <f t="shared" si="83"/>
        <v>30</v>
      </c>
      <c r="AE88" s="276">
        <f t="shared" si="83"/>
        <v>0</v>
      </c>
      <c r="AF88" s="276">
        <f t="shared" si="83"/>
        <v>3</v>
      </c>
      <c r="AG88" s="276">
        <f t="shared" si="83"/>
        <v>28</v>
      </c>
      <c r="AH88" s="276">
        <f t="shared" si="83"/>
        <v>16</v>
      </c>
      <c r="AI88" s="276">
        <f t="shared" si="83"/>
        <v>10</v>
      </c>
      <c r="AJ88" s="276">
        <f t="shared" si="83"/>
        <v>15</v>
      </c>
      <c r="AK88" s="276">
        <f t="shared" si="83"/>
        <v>0</v>
      </c>
      <c r="AL88" s="276">
        <f t="shared" si="83"/>
        <v>240</v>
      </c>
      <c r="AM88" s="276">
        <f t="shared" si="83"/>
        <v>50</v>
      </c>
      <c r="AN88" s="276">
        <f t="shared" si="83"/>
        <v>30</v>
      </c>
      <c r="AO88" s="276">
        <f t="shared" si="83"/>
        <v>0</v>
      </c>
      <c r="AP88" s="276">
        <f t="shared" si="83"/>
        <v>2</v>
      </c>
      <c r="AQ88" s="276">
        <f t="shared" si="83"/>
        <v>32</v>
      </c>
      <c r="AR88" s="276">
        <f t="shared" si="83"/>
        <v>90</v>
      </c>
      <c r="AS88" s="231"/>
      <c r="AT88" s="231"/>
      <c r="AU88" s="231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</row>
    <row r="89" spans="1:209" s="45" customFormat="1" ht="14.25" customHeight="1" x14ac:dyDescent="0.2">
      <c r="A89" s="31"/>
      <c r="B89" s="32"/>
      <c r="C89" s="128"/>
      <c r="D89" s="128"/>
      <c r="E89" s="39"/>
      <c r="F89" s="40"/>
      <c r="G89" s="40"/>
      <c r="H89" s="40"/>
      <c r="I89" s="40"/>
      <c r="J89" s="40"/>
      <c r="K89" s="40"/>
      <c r="L89" s="41" t="s">
        <v>43</v>
      </c>
      <c r="M89" s="42"/>
      <c r="N89" s="315">
        <f>N88+O88+P88+Q88+R88+S88+T88+U88</f>
        <v>422</v>
      </c>
      <c r="O89" s="316"/>
      <c r="P89" s="316"/>
      <c r="Q89" s="316"/>
      <c r="R89" s="316"/>
      <c r="S89" s="316"/>
      <c r="T89" s="316"/>
      <c r="U89" s="317"/>
      <c r="V89" s="43"/>
      <c r="W89" s="44"/>
      <c r="X89" s="315">
        <f>X88+Y88+Z88+AA88+AB88+AC88+AD88+AE88</f>
        <v>416</v>
      </c>
      <c r="Y89" s="316"/>
      <c r="Z89" s="316"/>
      <c r="AA89" s="316"/>
      <c r="AB89" s="316"/>
      <c r="AC89" s="316"/>
      <c r="AD89" s="316"/>
      <c r="AE89" s="317"/>
      <c r="AF89" s="43"/>
      <c r="AG89" s="44"/>
      <c r="AH89" s="315">
        <f>AH88+AI88+AJ88+AK88+AL88+AM88+AN88+AO88</f>
        <v>361</v>
      </c>
      <c r="AI89" s="316"/>
      <c r="AJ89" s="316"/>
      <c r="AK89" s="316"/>
      <c r="AL89" s="316"/>
      <c r="AM89" s="316"/>
      <c r="AN89" s="316"/>
      <c r="AO89" s="317"/>
      <c r="AP89" s="43"/>
      <c r="AQ89" s="44"/>
      <c r="AR89" s="199"/>
      <c r="AS89" s="54"/>
      <c r="AT89" s="54"/>
      <c r="AU89" s="61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</row>
    <row r="90" spans="1:209" s="45" customFormat="1" ht="14.25" customHeight="1" x14ac:dyDescent="0.2">
      <c r="A90" s="31"/>
      <c r="B90" s="32"/>
      <c r="C90" s="128"/>
      <c r="D90" s="128"/>
      <c r="E90" s="55"/>
      <c r="F90" s="267"/>
      <c r="G90" s="267"/>
      <c r="H90" s="267"/>
      <c r="I90" s="267"/>
      <c r="J90" s="267"/>
      <c r="K90" s="267"/>
      <c r="L90" s="222"/>
      <c r="M90" s="222"/>
      <c r="N90" s="55"/>
      <c r="O90" s="55"/>
      <c r="P90" s="55"/>
      <c r="Q90" s="55"/>
      <c r="R90" s="55"/>
      <c r="S90" s="55"/>
      <c r="T90" s="55"/>
      <c r="U90" s="55"/>
      <c r="V90" s="223"/>
      <c r="W90" s="224"/>
      <c r="X90" s="55"/>
      <c r="Y90" s="55"/>
      <c r="Z90" s="55"/>
      <c r="AA90" s="55"/>
      <c r="AB90" s="55"/>
      <c r="AC90" s="55"/>
      <c r="AD90" s="55"/>
      <c r="AE90" s="55"/>
      <c r="AF90" s="223"/>
      <c r="AG90" s="224"/>
      <c r="AH90" s="55"/>
      <c r="AI90" s="55"/>
      <c r="AJ90" s="55"/>
      <c r="AK90" s="55"/>
      <c r="AL90" s="55"/>
      <c r="AM90" s="55"/>
      <c r="AN90" s="55"/>
      <c r="AO90" s="55"/>
      <c r="AP90" s="43"/>
      <c r="AQ90" s="44"/>
      <c r="AR90" s="128"/>
      <c r="AS90" s="54"/>
      <c r="AT90" s="54"/>
      <c r="AU90" s="61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</row>
    <row r="91" spans="1:209" s="45" customFormat="1" ht="14.25" customHeight="1" x14ac:dyDescent="0.2">
      <c r="A91" s="34"/>
      <c r="B91" s="35" t="s">
        <v>106</v>
      </c>
      <c r="C91" s="36"/>
      <c r="D91" s="36"/>
      <c r="E91" s="276">
        <f t="shared" ref="E91:AR91" si="84">E13+E20+E24+E36+E79+E85</f>
        <v>1199</v>
      </c>
      <c r="F91" s="276">
        <f t="shared" si="84"/>
        <v>239</v>
      </c>
      <c r="G91" s="276">
        <f t="shared" si="84"/>
        <v>70</v>
      </c>
      <c r="H91" s="276">
        <f t="shared" si="84"/>
        <v>255</v>
      </c>
      <c r="I91" s="276">
        <f t="shared" si="84"/>
        <v>0</v>
      </c>
      <c r="J91" s="276">
        <f t="shared" si="84"/>
        <v>480</v>
      </c>
      <c r="K91" s="276">
        <f t="shared" si="84"/>
        <v>50</v>
      </c>
      <c r="L91" s="276">
        <f t="shared" si="84"/>
        <v>90</v>
      </c>
      <c r="M91" s="276">
        <f t="shared" si="84"/>
        <v>15</v>
      </c>
      <c r="N91" s="276">
        <f t="shared" si="84"/>
        <v>152</v>
      </c>
      <c r="O91" s="276">
        <f t="shared" si="84"/>
        <v>30</v>
      </c>
      <c r="P91" s="276">
        <f t="shared" si="84"/>
        <v>165</v>
      </c>
      <c r="Q91" s="276">
        <f t="shared" si="84"/>
        <v>0</v>
      </c>
      <c r="R91" s="276">
        <f t="shared" si="84"/>
        <v>30</v>
      </c>
      <c r="S91" s="276">
        <f t="shared" si="84"/>
        <v>0</v>
      </c>
      <c r="T91" s="276">
        <f t="shared" si="84"/>
        <v>30</v>
      </c>
      <c r="U91" s="276">
        <f t="shared" si="84"/>
        <v>15</v>
      </c>
      <c r="V91" s="276">
        <f t="shared" si="84"/>
        <v>2</v>
      </c>
      <c r="W91" s="276">
        <f t="shared" si="84"/>
        <v>30</v>
      </c>
      <c r="X91" s="276">
        <f t="shared" si="84"/>
        <v>71</v>
      </c>
      <c r="Y91" s="276">
        <f t="shared" si="84"/>
        <v>0</v>
      </c>
      <c r="Z91" s="276">
        <f t="shared" si="84"/>
        <v>75</v>
      </c>
      <c r="AA91" s="276">
        <f t="shared" si="84"/>
        <v>0</v>
      </c>
      <c r="AB91" s="276">
        <f t="shared" si="84"/>
        <v>210</v>
      </c>
      <c r="AC91" s="276">
        <f t="shared" si="84"/>
        <v>0</v>
      </c>
      <c r="AD91" s="276">
        <f t="shared" si="84"/>
        <v>30</v>
      </c>
      <c r="AE91" s="276">
        <f t="shared" si="84"/>
        <v>0</v>
      </c>
      <c r="AF91" s="276">
        <f t="shared" si="84"/>
        <v>4</v>
      </c>
      <c r="AG91" s="276">
        <f t="shared" si="84"/>
        <v>28</v>
      </c>
      <c r="AH91" s="276">
        <f t="shared" si="84"/>
        <v>31</v>
      </c>
      <c r="AI91" s="276">
        <f t="shared" si="84"/>
        <v>10</v>
      </c>
      <c r="AJ91" s="276">
        <f t="shared" si="84"/>
        <v>30</v>
      </c>
      <c r="AK91" s="276">
        <f t="shared" si="84"/>
        <v>0</v>
      </c>
      <c r="AL91" s="276">
        <f t="shared" si="84"/>
        <v>240</v>
      </c>
      <c r="AM91" s="276">
        <f t="shared" si="84"/>
        <v>50</v>
      </c>
      <c r="AN91" s="276">
        <f t="shared" si="84"/>
        <v>30</v>
      </c>
      <c r="AO91" s="276">
        <f t="shared" si="84"/>
        <v>0</v>
      </c>
      <c r="AP91" s="276">
        <f t="shared" si="84"/>
        <v>1</v>
      </c>
      <c r="AQ91" s="276">
        <f t="shared" si="84"/>
        <v>32</v>
      </c>
      <c r="AR91" s="276">
        <f t="shared" si="84"/>
        <v>90</v>
      </c>
      <c r="AS91" s="54"/>
      <c r="AT91" s="4"/>
      <c r="AU91" s="61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</row>
    <row r="92" spans="1:209" s="45" customFormat="1" ht="14.25" customHeight="1" x14ac:dyDescent="0.2">
      <c r="A92" s="31"/>
      <c r="B92" s="32"/>
      <c r="C92" s="128"/>
      <c r="D92" s="128"/>
      <c r="E92" s="39"/>
      <c r="F92" s="40"/>
      <c r="G92" s="40"/>
      <c r="H92" s="40"/>
      <c r="I92" s="40"/>
      <c r="J92" s="40"/>
      <c r="K92" s="40"/>
      <c r="L92" s="41" t="s">
        <v>43</v>
      </c>
      <c r="M92" s="42"/>
      <c r="N92" s="315">
        <f>N91+O91+P91+Q91+R91+S91+T91+U91</f>
        <v>422</v>
      </c>
      <c r="O92" s="316"/>
      <c r="P92" s="316"/>
      <c r="Q92" s="316"/>
      <c r="R92" s="316"/>
      <c r="S92" s="316"/>
      <c r="T92" s="316"/>
      <c r="U92" s="317"/>
      <c r="V92" s="43"/>
      <c r="W92" s="44"/>
      <c r="X92" s="315">
        <f>X91+Y91+Z91+AA91+AB91+AC91+AD91+AE91</f>
        <v>386</v>
      </c>
      <c r="Y92" s="316"/>
      <c r="Z92" s="316"/>
      <c r="AA92" s="316"/>
      <c r="AB92" s="316"/>
      <c r="AC92" s="316"/>
      <c r="AD92" s="316"/>
      <c r="AE92" s="317"/>
      <c r="AF92" s="43"/>
      <c r="AG92" s="44"/>
      <c r="AH92" s="315">
        <f>AH91+AI91+AJ91+AK91+AL91+AM91+AN91+AO91</f>
        <v>391</v>
      </c>
      <c r="AI92" s="316"/>
      <c r="AJ92" s="316"/>
      <c r="AK92" s="316"/>
      <c r="AL92" s="316"/>
      <c r="AM92" s="316"/>
      <c r="AN92" s="316"/>
      <c r="AO92" s="317"/>
      <c r="AP92" s="43"/>
      <c r="AQ92" s="44"/>
      <c r="AR92" s="199"/>
      <c r="AS92" s="54"/>
      <c r="AT92" s="4"/>
      <c r="AU92" s="61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</row>
    <row r="93" spans="1:209" s="45" customFormat="1" ht="11.25" customHeight="1" x14ac:dyDescent="0.2">
      <c r="A93" s="46"/>
      <c r="B93" s="47"/>
      <c r="C93" s="47"/>
      <c r="D93" s="47"/>
      <c r="E93" s="47"/>
      <c r="F93" s="44"/>
      <c r="G93" s="47"/>
      <c r="H93" s="47"/>
      <c r="I93" s="47"/>
      <c r="J93" s="47"/>
      <c r="K93" s="47"/>
      <c r="L93" s="47"/>
      <c r="M93" s="47"/>
      <c r="N93" s="43"/>
      <c r="O93" s="43"/>
      <c r="P93" s="43"/>
      <c r="Q93" s="43"/>
      <c r="R93" s="43"/>
      <c r="S93" s="43"/>
      <c r="T93" s="43"/>
      <c r="U93" s="43"/>
      <c r="V93" s="43"/>
      <c r="W93" s="44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S93" s="54"/>
      <c r="AT93" s="128"/>
      <c r="AU93" s="61"/>
    </row>
    <row r="94" spans="1:209" s="32" customFormat="1" ht="11.25" customHeight="1" x14ac:dyDescent="0.2">
      <c r="B94" s="35" t="s">
        <v>107</v>
      </c>
      <c r="C94" s="128"/>
      <c r="D94" s="128"/>
      <c r="E94" s="230">
        <f>E88-E85</f>
        <v>1019</v>
      </c>
      <c r="F94" s="48"/>
      <c r="G94" s="48"/>
      <c r="N94" s="45"/>
      <c r="O94" s="48" t="s">
        <v>44</v>
      </c>
      <c r="P94" s="49"/>
      <c r="Q94" s="49"/>
      <c r="R94" s="49"/>
      <c r="S94" s="49"/>
      <c r="T94" s="50"/>
      <c r="U94" s="50"/>
      <c r="V94" s="50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S94" s="54"/>
      <c r="AT94" s="128"/>
      <c r="AU94" s="56"/>
    </row>
    <row r="95" spans="1:209" s="32" customFormat="1" ht="11.25" customHeight="1" x14ac:dyDescent="0.2">
      <c r="A95" s="51"/>
      <c r="B95" s="52"/>
      <c r="C95" s="47"/>
      <c r="D95" s="47"/>
      <c r="F95" s="48"/>
      <c r="G95" s="48"/>
      <c r="N95" s="45"/>
      <c r="O95" s="48"/>
      <c r="P95" s="49"/>
      <c r="Q95" s="49"/>
      <c r="R95" s="49"/>
      <c r="S95" s="49"/>
      <c r="T95" s="50"/>
      <c r="U95" s="50"/>
      <c r="V95" s="50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S95" s="54"/>
      <c r="AT95" s="128"/>
      <c r="AU95" s="56"/>
    </row>
    <row r="96" spans="1:209" s="32" customFormat="1" ht="11.25" customHeight="1" x14ac:dyDescent="0.2">
      <c r="A96" s="51"/>
      <c r="B96" s="52"/>
      <c r="C96" s="47"/>
      <c r="D96" s="47"/>
      <c r="F96" s="48"/>
      <c r="G96" s="48"/>
      <c r="N96" s="45"/>
      <c r="O96" s="48"/>
      <c r="P96" s="49"/>
      <c r="Q96" s="49"/>
      <c r="R96" s="49"/>
      <c r="S96" s="49"/>
      <c r="T96" s="50"/>
      <c r="U96" s="50"/>
      <c r="V96" s="50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S96" s="54"/>
      <c r="AT96" s="128"/>
      <c r="AU96" s="56"/>
    </row>
    <row r="97" spans="1:47" s="32" customFormat="1" ht="13.5" customHeight="1" x14ac:dyDescent="0.2">
      <c r="A97" s="51"/>
      <c r="B97" s="53"/>
      <c r="C97" s="54"/>
      <c r="D97" s="128"/>
      <c r="E97" s="55" t="s">
        <v>25</v>
      </c>
      <c r="F97" s="56" t="s">
        <v>45</v>
      </c>
      <c r="G97" s="57"/>
      <c r="H97" s="58"/>
      <c r="I97" s="57"/>
      <c r="J97" s="57"/>
      <c r="K97" s="59"/>
      <c r="L97" s="59"/>
      <c r="M97" s="59"/>
      <c r="N97" s="59"/>
      <c r="O97" s="59"/>
      <c r="P97" s="60"/>
      <c r="Q97" s="49"/>
      <c r="R97" s="49"/>
      <c r="S97" s="49"/>
      <c r="T97" s="49"/>
      <c r="U97" s="49"/>
      <c r="V97" s="50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S97" s="54"/>
      <c r="AT97" s="128"/>
      <c r="AU97" s="56"/>
    </row>
    <row r="98" spans="1:47" s="32" customFormat="1" ht="13.5" customHeight="1" x14ac:dyDescent="0.25">
      <c r="A98" s="51"/>
      <c r="B98" s="53"/>
      <c r="C98" s="54"/>
      <c r="D98" s="128"/>
      <c r="E98" s="55" t="s">
        <v>17</v>
      </c>
      <c r="F98" s="61" t="s">
        <v>46</v>
      </c>
      <c r="G98" s="62"/>
      <c r="H98" s="63"/>
      <c r="O98" s="45"/>
      <c r="P98" s="48"/>
      <c r="Q98" s="49"/>
      <c r="R98" s="49"/>
      <c r="S98" s="49"/>
      <c r="T98" s="49"/>
      <c r="U98" s="50"/>
      <c r="V98" s="50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S98" s="54"/>
      <c r="AT98" s="128"/>
      <c r="AU98" s="56"/>
    </row>
    <row r="99" spans="1:47" s="32" customFormat="1" ht="13.5" customHeight="1" x14ac:dyDescent="0.2">
      <c r="A99" s="51"/>
      <c r="B99" s="53"/>
      <c r="C99" s="54"/>
      <c r="D99" s="128"/>
      <c r="E99" s="55" t="s">
        <v>16</v>
      </c>
      <c r="F99" s="56" t="s">
        <v>47</v>
      </c>
      <c r="G99" s="57"/>
      <c r="H99" s="58"/>
      <c r="I99" s="57"/>
      <c r="J99" s="57"/>
      <c r="K99" s="59"/>
      <c r="L99" s="59"/>
      <c r="M99" s="59"/>
      <c r="N99" s="59"/>
      <c r="O99" s="59"/>
      <c r="P99" s="60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S99" s="54"/>
      <c r="AT99" s="128"/>
      <c r="AU99" s="56"/>
    </row>
    <row r="100" spans="1:47" s="32" customFormat="1" ht="12" customHeight="1" x14ac:dyDescent="0.2">
      <c r="A100" s="51"/>
      <c r="C100" s="128"/>
      <c r="D100" s="128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S100" s="54"/>
      <c r="AT100" s="128"/>
      <c r="AU100" s="56"/>
    </row>
    <row r="101" spans="1:47" s="32" customFormat="1" ht="10.5" customHeight="1" x14ac:dyDescent="0.2">
      <c r="A101" s="51"/>
      <c r="C101" s="128"/>
      <c r="D101" s="128"/>
      <c r="E101" s="47"/>
      <c r="F101" s="44"/>
      <c r="G101" s="52"/>
      <c r="H101" s="44"/>
      <c r="I101" s="44"/>
      <c r="J101" s="59"/>
      <c r="K101" s="59"/>
      <c r="L101" s="59"/>
      <c r="M101" s="59"/>
      <c r="N101" s="59"/>
      <c r="O101" s="60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S101" s="54"/>
      <c r="AT101" s="128"/>
      <c r="AU101" s="56"/>
    </row>
    <row r="102" spans="1:47" s="32" customFormat="1" ht="17.25" customHeight="1" x14ac:dyDescent="0.2">
      <c r="A102" s="51"/>
      <c r="C102" s="128"/>
      <c r="D102" s="128"/>
      <c r="E102" s="47"/>
      <c r="F102" s="44"/>
      <c r="G102" s="52"/>
      <c r="H102" s="44"/>
      <c r="I102" s="44"/>
      <c r="J102" s="59"/>
      <c r="K102" s="59"/>
      <c r="L102" s="59"/>
      <c r="M102" s="59"/>
      <c r="N102" s="59"/>
      <c r="O102" s="60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64"/>
      <c r="AS102" s="54"/>
      <c r="AT102" s="128"/>
      <c r="AU102" s="56"/>
    </row>
    <row r="103" spans="1:47" s="32" customFormat="1" ht="27.75" customHeight="1" x14ac:dyDescent="0.2">
      <c r="A103" s="51"/>
      <c r="C103" s="128"/>
      <c r="D103" s="128"/>
      <c r="E103" s="47"/>
      <c r="F103" s="44"/>
      <c r="G103" s="52"/>
      <c r="H103" s="44"/>
      <c r="I103" s="44"/>
      <c r="J103" s="59"/>
      <c r="K103" s="59"/>
      <c r="L103" s="59"/>
      <c r="M103" s="59"/>
      <c r="N103" s="59"/>
      <c r="O103" s="60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S103" s="54"/>
      <c r="AT103" s="128"/>
      <c r="AU103" s="56"/>
    </row>
    <row r="104" spans="1:47" ht="16.5" customHeight="1" x14ac:dyDescent="0.2">
      <c r="A104" s="45"/>
      <c r="B104" s="65"/>
      <c r="C104" s="66"/>
      <c r="D104" s="66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7"/>
      <c r="X104" s="67"/>
      <c r="Y104" s="47"/>
      <c r="Z104" s="44"/>
      <c r="AA104" s="45"/>
      <c r="AB104" s="45"/>
      <c r="AC104" s="44"/>
      <c r="AD104" s="47"/>
      <c r="AE104" s="47"/>
      <c r="AF104" s="47"/>
      <c r="AG104" s="47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</row>
    <row r="105" spans="1:47" ht="16.5" customHeight="1" x14ac:dyDescent="0.2">
      <c r="W105" s="128"/>
      <c r="X105" s="68"/>
      <c r="Y105" s="2"/>
      <c r="Z105" s="2"/>
      <c r="AC105" s="2"/>
      <c r="AD105" s="2"/>
      <c r="AE105" s="2"/>
      <c r="AF105" s="2"/>
      <c r="AG105" s="2"/>
    </row>
    <row r="106" spans="1:47" ht="15.75" customHeight="1" x14ac:dyDescent="0.2">
      <c r="W106" s="128"/>
      <c r="X106" s="68"/>
      <c r="Y106" s="2"/>
      <c r="Z106" s="2"/>
      <c r="AC106" s="2"/>
      <c r="AD106" s="2"/>
      <c r="AE106" s="2"/>
      <c r="AF106" s="2"/>
      <c r="AG106" s="2"/>
    </row>
    <row r="107" spans="1:47" x14ac:dyDescent="0.2">
      <c r="W107" s="128"/>
      <c r="X107" s="68"/>
      <c r="Y107" s="2"/>
      <c r="Z107" s="2"/>
      <c r="AC107" s="2"/>
      <c r="AD107" s="2"/>
      <c r="AE107" s="2"/>
      <c r="AF107" s="2"/>
      <c r="AG107" s="2"/>
    </row>
  </sheetData>
  <mergeCells count="24">
    <mergeCell ref="C36:D36"/>
    <mergeCell ref="N92:U92"/>
    <mergeCell ref="X92:AE92"/>
    <mergeCell ref="AH92:AO92"/>
    <mergeCell ref="A68:AR68"/>
    <mergeCell ref="N89:U89"/>
    <mergeCell ref="X89:AE89"/>
    <mergeCell ref="AH89:AO89"/>
    <mergeCell ref="AA3:AR3"/>
    <mergeCell ref="A47:AR47"/>
    <mergeCell ref="A58:AR58"/>
    <mergeCell ref="C9:AU9"/>
    <mergeCell ref="X11:AG11"/>
    <mergeCell ref="AH11:AQ11"/>
    <mergeCell ref="A35:A36"/>
    <mergeCell ref="B35:B36"/>
    <mergeCell ref="E10:M10"/>
    <mergeCell ref="F11:M11"/>
    <mergeCell ref="N11:W11"/>
    <mergeCell ref="B10:B12"/>
    <mergeCell ref="A10:A12"/>
    <mergeCell ref="C10:C12"/>
    <mergeCell ref="D10:D12"/>
    <mergeCell ref="C35:D35"/>
  </mergeCells>
  <printOptions horizontalCentered="1"/>
  <pageMargins left="0.36" right="0.13" top="0.5" bottom="0.23" header="0.17" footer="0.13"/>
  <pageSetup paperSize="8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F21" sqref="F21"/>
    </sheetView>
  </sheetViews>
  <sheetFormatPr defaultRowHeight="12.75" x14ac:dyDescent="0.2"/>
  <cols>
    <col min="2" max="2" width="16.85546875" customWidth="1"/>
    <col min="3" max="3" width="14" customWidth="1"/>
    <col min="4" max="4" width="13.5703125" customWidth="1"/>
    <col min="5" max="5" width="11.140625" customWidth="1"/>
    <col min="6" max="6" width="11.7109375" customWidth="1"/>
  </cols>
  <sheetData>
    <row r="1" spans="1:7" x14ac:dyDescent="0.2">
      <c r="A1" s="329" t="s">
        <v>114</v>
      </c>
      <c r="B1" s="329"/>
      <c r="C1" s="329"/>
      <c r="D1" s="329"/>
      <c r="E1" s="329"/>
      <c r="F1" s="329"/>
    </row>
    <row r="3" spans="1:7" x14ac:dyDescent="0.2">
      <c r="C3" s="86">
        <v>787</v>
      </c>
      <c r="D3" s="234">
        <f>C3*100/'PLAN STUDIÓW'!E88</f>
        <v>65.638031693077565</v>
      </c>
      <c r="E3" s="86">
        <v>60</v>
      </c>
      <c r="F3" s="234">
        <f>60*100/90</f>
        <v>66.666666666666671</v>
      </c>
    </row>
    <row r="4" spans="1:7" x14ac:dyDescent="0.2">
      <c r="A4" s="319" t="s">
        <v>108</v>
      </c>
      <c r="B4" s="320"/>
      <c r="C4" s="323" t="s">
        <v>109</v>
      </c>
      <c r="D4" s="324"/>
      <c r="E4" s="325" t="s">
        <v>27</v>
      </c>
      <c r="F4" s="326"/>
    </row>
    <row r="5" spans="1:7" x14ac:dyDescent="0.2">
      <c r="A5" s="321"/>
      <c r="B5" s="322"/>
      <c r="C5" s="235" t="s">
        <v>110</v>
      </c>
      <c r="D5" s="235" t="s">
        <v>111</v>
      </c>
      <c r="E5" s="235" t="s">
        <v>110</v>
      </c>
      <c r="F5" s="235" t="s">
        <v>111</v>
      </c>
    </row>
    <row r="6" spans="1:7" x14ac:dyDescent="0.2">
      <c r="A6" s="330" t="s">
        <v>112</v>
      </c>
      <c r="B6" s="331"/>
      <c r="C6" s="236">
        <f>C3</f>
        <v>787</v>
      </c>
      <c r="D6" s="237">
        <f>D3</f>
        <v>65.638031693077565</v>
      </c>
      <c r="E6" s="236">
        <f>E3</f>
        <v>60</v>
      </c>
      <c r="F6" s="234">
        <f>F3</f>
        <v>66.666666666666671</v>
      </c>
    </row>
    <row r="9" spans="1:7" x14ac:dyDescent="0.2">
      <c r="A9" s="329" t="s">
        <v>115</v>
      </c>
      <c r="B9" s="329"/>
      <c r="C9" s="329"/>
      <c r="D9" s="329"/>
      <c r="E9" s="329"/>
      <c r="F9" s="329"/>
    </row>
    <row r="11" spans="1:7" x14ac:dyDescent="0.2">
      <c r="C11" s="86">
        <v>984</v>
      </c>
      <c r="D11" s="234">
        <f>C11*100/'PLAN STUDIÓW'!E88</f>
        <v>82.068390325271054</v>
      </c>
      <c r="E11" s="86">
        <v>73</v>
      </c>
      <c r="F11" s="234">
        <f>70*100/90</f>
        <v>77.777777777777771</v>
      </c>
      <c r="G11" s="238"/>
    </row>
    <row r="12" spans="1:7" ht="12.75" customHeight="1" x14ac:dyDescent="0.2">
      <c r="A12" s="319" t="s">
        <v>108</v>
      </c>
      <c r="B12" s="320"/>
      <c r="C12" s="323" t="s">
        <v>109</v>
      </c>
      <c r="D12" s="324"/>
      <c r="E12" s="325" t="s">
        <v>27</v>
      </c>
      <c r="F12" s="326"/>
      <c r="G12" s="238"/>
    </row>
    <row r="13" spans="1:7" x14ac:dyDescent="0.2">
      <c r="A13" s="321"/>
      <c r="B13" s="322"/>
      <c r="C13" s="235" t="s">
        <v>110</v>
      </c>
      <c r="D13" s="235" t="s">
        <v>111</v>
      </c>
      <c r="E13" s="235" t="s">
        <v>110</v>
      </c>
      <c r="F13" s="235" t="s">
        <v>111</v>
      </c>
      <c r="G13" s="238"/>
    </row>
    <row r="14" spans="1:7" x14ac:dyDescent="0.2">
      <c r="A14" s="327" t="s">
        <v>113</v>
      </c>
      <c r="B14" s="328"/>
      <c r="C14" s="239">
        <f>C11</f>
        <v>984</v>
      </c>
      <c r="D14" s="240">
        <f>D11</f>
        <v>82.068390325271054</v>
      </c>
      <c r="E14" s="239">
        <f>E11</f>
        <v>73</v>
      </c>
      <c r="F14" s="241">
        <f>F11</f>
        <v>77.777777777777771</v>
      </c>
      <c r="G14" s="238"/>
    </row>
    <row r="15" spans="1:7" x14ac:dyDescent="0.2">
      <c r="G15" s="238"/>
    </row>
    <row r="17" spans="1:1" x14ac:dyDescent="0.2">
      <c r="A17" t="s">
        <v>116</v>
      </c>
    </row>
    <row r="18" spans="1:1" x14ac:dyDescent="0.2">
      <c r="A18" t="s">
        <v>117</v>
      </c>
    </row>
  </sheetData>
  <mergeCells count="10">
    <mergeCell ref="A12:B13"/>
    <mergeCell ref="C12:D12"/>
    <mergeCell ref="E12:F12"/>
    <mergeCell ref="A14:B14"/>
    <mergeCell ref="A1:F1"/>
    <mergeCell ref="A4:B5"/>
    <mergeCell ref="C4:D4"/>
    <mergeCell ref="E4:F4"/>
    <mergeCell ref="A6:B6"/>
    <mergeCell ref="A9:F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STUDIÓW</vt:lpstr>
      <vt:lpstr>WYB+PPZ</vt:lpstr>
      <vt:lpstr>'PLAN STUDIÓW'!Obszar_wydruku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machajj</cp:lastModifiedBy>
  <cp:lastPrinted>2018-07-23T08:42:25Z</cp:lastPrinted>
  <dcterms:created xsi:type="dcterms:W3CDTF">2017-06-11T22:09:03Z</dcterms:created>
  <dcterms:modified xsi:type="dcterms:W3CDTF">2018-11-26T09:42:08Z</dcterms:modified>
</cp:coreProperties>
</file>