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07" activeTab="0"/>
  </bookViews>
  <sheets>
    <sheet name="studia stacjonarne" sheetId="1" r:id="rId1"/>
    <sheet name="ZESTAWIENIE" sheetId="2" r:id="rId2"/>
    <sheet name="moduły wybieralne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9"/>
            <color indexed="8"/>
            <rFont val="Tahoma"/>
            <family val="2"/>
          </rPr>
          <t xml:space="preserve">Przemek H:
</t>
        </r>
        <r>
          <rPr>
            <sz val="9"/>
            <color indexed="8"/>
            <rFont val="Tahoma"/>
            <family val="2"/>
          </rPr>
          <t>w tej kolumnie wpisujemy * dla wybranego przedmiotu wybieralnego</t>
        </r>
      </text>
    </comment>
  </commentList>
</comments>
</file>

<file path=xl/sharedStrings.xml><?xml version="1.0" encoding="utf-8"?>
<sst xmlns="http://schemas.openxmlformats.org/spreadsheetml/2006/main" count="569" uniqueCount="154">
  <si>
    <t>Poz.</t>
  </si>
  <si>
    <t>Semestr</t>
  </si>
  <si>
    <t>I</t>
  </si>
  <si>
    <t xml:space="preserve"> II</t>
  </si>
  <si>
    <t>III</t>
  </si>
  <si>
    <t>IV</t>
  </si>
  <si>
    <t>V</t>
  </si>
  <si>
    <t>VI</t>
  </si>
  <si>
    <t>VII</t>
  </si>
  <si>
    <t>Przedmioty</t>
  </si>
  <si>
    <t>razem</t>
  </si>
  <si>
    <t>ECTS</t>
  </si>
  <si>
    <t>A. Przedmioty ogólne</t>
  </si>
  <si>
    <t>WYB</t>
  </si>
  <si>
    <t>W</t>
  </si>
  <si>
    <t>Ć</t>
  </si>
  <si>
    <t>L</t>
  </si>
  <si>
    <t>P</t>
  </si>
  <si>
    <t>S</t>
  </si>
  <si>
    <t>ZP</t>
  </si>
  <si>
    <t>PZ</t>
  </si>
  <si>
    <t>EG</t>
  </si>
  <si>
    <t>Język obcy (ang. lub niem.)</t>
  </si>
  <si>
    <t>E</t>
  </si>
  <si>
    <t>Ochrona własności intelektualnej</t>
  </si>
  <si>
    <t>Elementy przedsiębiorczości</t>
  </si>
  <si>
    <t>Technologie informacyjne</t>
  </si>
  <si>
    <t>Wychowanie fizyczne</t>
  </si>
  <si>
    <t>*</t>
  </si>
  <si>
    <t xml:space="preserve"> </t>
  </si>
  <si>
    <t>B. Przedmioty podstawowe</t>
  </si>
  <si>
    <t>Matematyka I</t>
  </si>
  <si>
    <t>Matematyka II</t>
  </si>
  <si>
    <t>Fizyka I</t>
  </si>
  <si>
    <t>Fizyka II</t>
  </si>
  <si>
    <t>Podstawy programowania</t>
  </si>
  <si>
    <t>Technika obliczeniowa i symulacyjna</t>
  </si>
  <si>
    <t xml:space="preserve">Teoria obwodów i sygnałów </t>
  </si>
  <si>
    <t>C. Przedmioty kierunkowe</t>
  </si>
  <si>
    <t>Analogowe układy elektroniczne i ich zastosowania I</t>
  </si>
  <si>
    <t>Analogowe układy elektroniczne  i ich zastosowania II</t>
  </si>
  <si>
    <t>Projektowanie systemów sterowania</t>
  </si>
  <si>
    <t>Anteny i propagacja fal</t>
  </si>
  <si>
    <t>Architektura komputerów  i systemy operacyjne</t>
  </si>
  <si>
    <t>Programowalne urządzenia automatyki</t>
  </si>
  <si>
    <t>Automatyka przemysłowa  i sterowanie</t>
  </si>
  <si>
    <t>Elementy elektroniczne</t>
  </si>
  <si>
    <t xml:space="preserve">Języki programowania wysokiego poziomu </t>
  </si>
  <si>
    <t>Metrologia przemysłowa</t>
  </si>
  <si>
    <t>Technika cyfrowa z zastosowaniami</t>
  </si>
  <si>
    <t>Technika cyfrowa z zstosowaniami</t>
  </si>
  <si>
    <t>Automatyka i sterowanie</t>
  </si>
  <si>
    <t>Podstawy telekomunikacji</t>
  </si>
  <si>
    <t>Projektowanie i zastosowanie układówi systemów  scalonych</t>
  </si>
  <si>
    <t>Systemy i sieci komputerowe</t>
  </si>
  <si>
    <t>Technika mikroprocesorowa</t>
  </si>
  <si>
    <t>Techniki bezprzewodowe</t>
  </si>
  <si>
    <t>Eksploatacja wybranych systemów elektronicznych i telekomunikacyjnych</t>
  </si>
  <si>
    <t xml:space="preserve">Inteligentne systemy elektroniczne i ich zastosowania </t>
  </si>
  <si>
    <t>Komputerowa symulacja i projektowanie systemów</t>
  </si>
  <si>
    <t>Mikrokontrolery i systemy wbudowane w praktyce inżynierskiej</t>
  </si>
  <si>
    <t>Technika sensorowa</t>
  </si>
  <si>
    <t>Aplikacje wbudowane w technice auto-moto</t>
  </si>
  <si>
    <t xml:space="preserve">Układy programowalne i ich zastosowania </t>
  </si>
  <si>
    <t>Urządzenia teleinformatyki</t>
  </si>
  <si>
    <t>Współczesne trendy rozwoju elektroniki</t>
  </si>
  <si>
    <t xml:space="preserve">Zastosowanie mikroprocesorów i mikrokontrolerów </t>
  </si>
  <si>
    <t>E. Przedmioty dyplomujące</t>
  </si>
  <si>
    <t>Projekt inżynierski</t>
  </si>
  <si>
    <t>Seminarium dyplomowe</t>
  </si>
  <si>
    <t>Praca dyplomowa</t>
  </si>
  <si>
    <t>F. Praktyka</t>
  </si>
  <si>
    <t>Praktyka zawodowa</t>
  </si>
  <si>
    <t>Ogółem</t>
  </si>
  <si>
    <t>godz/tydzień</t>
  </si>
  <si>
    <t>godz/tydz</t>
  </si>
  <si>
    <t>EGZAMINY</t>
  </si>
  <si>
    <t>Wykład</t>
  </si>
  <si>
    <t>Ćwiczenia</t>
  </si>
  <si>
    <t>Laboratorium</t>
  </si>
  <si>
    <t>Projekt</t>
  </si>
  <si>
    <t>Zajęcia Praktyczne</t>
  </si>
  <si>
    <t>Praktyka Zawodowa</t>
  </si>
  <si>
    <t>Seminarium</t>
  </si>
  <si>
    <t>Egzamin - wpisujemy E po semestrze, w którym jest egzamin</t>
  </si>
  <si>
    <t>Zarządzanie projektami</t>
  </si>
  <si>
    <t>Komunikacja interpersonalna</t>
  </si>
  <si>
    <t>Układy zasilania w systemach automatyki i elektroniki</t>
  </si>
  <si>
    <t>Układy elektroniczne i ich zastosowania</t>
  </si>
  <si>
    <t>D. Przedmioty wybierane</t>
  </si>
  <si>
    <t>[Projektowanie rozproszonych systemów automatyki]/[Komunikacja w systemach automatyki]</t>
  </si>
  <si>
    <t xml:space="preserve">[Inteligentne systemy elektroniczne i ich zastosowania]/[Mikrokontrolery i systemy wbudowane w praktyce inżynierskiej] </t>
  </si>
  <si>
    <t>[Komputerowa symulacja i projektowanie systemów]/[Współczesne algorytmy sterowania]</t>
  </si>
  <si>
    <t>[Automatyka budynków inteligentnych]/[Systemy HMS i BMS]</t>
  </si>
  <si>
    <t>[Sterowniki mikroprocesorowe]/[Sterowniki PLC]</t>
  </si>
  <si>
    <t>[Aplikacje wbudowane w technice auto-moto]/[Systemy automatyki motoryzacyjnej]</t>
  </si>
  <si>
    <t>[Układy programowalne i ich zastosowania] /[Zastosowanie mikroprocesorów i mikrokontrolerów ]</t>
  </si>
  <si>
    <t>[Regulacja w procesach technologicznych]/[Automatyzacja i robotyzacja procesów produkcji]</t>
  </si>
  <si>
    <t>[Współczesne trendy rozwoju elektroniki]/[Współczesne trendy rozwoju automatyki]</t>
  </si>
  <si>
    <t>[Pojazdy elektryczne]/[Elektronika samochodowa]</t>
  </si>
  <si>
    <t>+</t>
  </si>
  <si>
    <t>"= "</t>
  </si>
  <si>
    <t>Stacjonarne</t>
  </si>
  <si>
    <t>Godziny dydaktyczne</t>
  </si>
  <si>
    <t xml:space="preserve">Liczba </t>
  </si>
  <si>
    <t>%</t>
  </si>
  <si>
    <t xml:space="preserve">A. Przedmioty ogólne: </t>
  </si>
  <si>
    <t xml:space="preserve">B. Przedmioty podstawowe: </t>
  </si>
  <si>
    <t xml:space="preserve">C. Przedmioty kierunkowe: </t>
  </si>
  <si>
    <t>E. Przedmioty dyplomujące:</t>
  </si>
  <si>
    <t xml:space="preserve">A. Wykład: </t>
  </si>
  <si>
    <t xml:space="preserve">B. Ćwiczenia: </t>
  </si>
  <si>
    <t xml:space="preserve">C. Laboratoria: </t>
  </si>
  <si>
    <t xml:space="preserve">D. Projekt: </t>
  </si>
  <si>
    <t xml:space="preserve">E. Zajęcia praktyczne: </t>
  </si>
  <si>
    <t xml:space="preserve">F. Praktyka zawodowa: </t>
  </si>
  <si>
    <t>G. Seminarium</t>
  </si>
  <si>
    <t>Przedmioty wybieralne:</t>
  </si>
  <si>
    <t>D. Przedmioty do wyboru</t>
  </si>
  <si>
    <t>Ogółem bez praktyki zawodowej</t>
  </si>
  <si>
    <t>ECTS bez praktyki</t>
  </si>
  <si>
    <t>punkty ECTS dla ZP</t>
  </si>
  <si>
    <t>Elementy robotyki i organizacji produkcji</t>
  </si>
  <si>
    <t>Przedmiot do wyboru</t>
  </si>
  <si>
    <t>x</t>
  </si>
  <si>
    <t>Seminarium dyplomowe - konsultacje eksperckie</t>
  </si>
  <si>
    <t>Urządzenia elektryczne automatyki</t>
  </si>
  <si>
    <t>Język obcy branżowy (ang. Lub niem.)</t>
  </si>
  <si>
    <t>Moduły zajęć do wyboru</t>
  </si>
  <si>
    <t>Nazwa modułu zajęć</t>
  </si>
  <si>
    <t>Forma/ formy zajęć</t>
  </si>
  <si>
    <t>Łączna liczna godzin</t>
  </si>
  <si>
    <t>Liczba punktów ECTS</t>
  </si>
  <si>
    <t>Projektowanie rozproszonych systemów automatyki / Komunikacja w systemach automatyki</t>
  </si>
  <si>
    <t>W +ZP</t>
  </si>
  <si>
    <t>Inteligentne systemy elektroniczne i ich zastosowania / Mikrokontrolery i systemy wbudowane w praktyce inżynierskiej</t>
  </si>
  <si>
    <t>Komputerowa symulacja i projektowanie systemów / Współczesne algorytmy sterowania</t>
  </si>
  <si>
    <t>Automatyka budynków inteligentnych / Systemy HMS i BMS</t>
  </si>
  <si>
    <t>Sterowniki mikroprocesorowe / Sterowniki PLC</t>
  </si>
  <si>
    <t>Aplikacje wbudowane w technice auto-moto / Systemy automatyki motoryzacyjnej</t>
  </si>
  <si>
    <t>Układy programowalne i ich zastosowania / Zastosowanie mikroprocesorów i mikrokontrolerów</t>
  </si>
  <si>
    <t>Regulacja w procesach technologicznych / Automatyzacja i robotyzacja procesów produkcji</t>
  </si>
  <si>
    <t>Współczesne trendy rozwoju elektroniki / Współczesne trendy rozwoju automatyki</t>
  </si>
  <si>
    <t>Pojazdy elektryczne / Elektronika samochodowa</t>
  </si>
  <si>
    <t>Język obcy</t>
  </si>
  <si>
    <t>Język obcy branżowy</t>
  </si>
  <si>
    <t xml:space="preserve">Razem </t>
  </si>
  <si>
    <t xml:space="preserve">Praktyki </t>
  </si>
  <si>
    <t xml:space="preserve">x </t>
  </si>
  <si>
    <t>przedmiot do wyboru</t>
  </si>
  <si>
    <r>
      <t xml:space="preserve">Zajęcia praktyczne </t>
    </r>
    <r>
      <rPr>
        <sz val="8"/>
        <rFont val="Arial"/>
        <family val="2"/>
      </rPr>
      <t>(przygotowanie zawodowe - bez wykładów)</t>
    </r>
  </si>
  <si>
    <t>Etyka, Socjologia, Filozofia</t>
  </si>
  <si>
    <t>30% całości ECTS</t>
  </si>
  <si>
    <r>
      <t>Plan studiów dla kierunku Automatyka i Elektronika Praktyczna  o profilu praktycznym, (</t>
    </r>
    <r>
      <rPr>
        <b/>
        <i/>
        <sz val="14"/>
        <rFont val="Arial CE"/>
        <family val="2"/>
      </rPr>
      <t>pierwszego stopnia</t>
    </r>
    <r>
      <rPr>
        <b/>
        <sz val="14"/>
        <rFont val="Arial CE"/>
        <family val="2"/>
      </rPr>
      <t xml:space="preserve">)- studia stacjonarne dla cyklu kształcenia rozpoczynającego się w roku akad. 2018/2019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</si>
</sst>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;;[White]General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</numFmts>
  <fonts count="68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44" applyFill="1">
      <alignment/>
      <protection/>
    </xf>
    <xf numFmtId="0" fontId="0" fillId="0" borderId="0" xfId="44" applyFill="1" applyBorder="1">
      <alignment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 shrinkToFit="1"/>
      <protection/>
    </xf>
    <xf numFmtId="0" fontId="1" fillId="0" borderId="15" xfId="53" applyFont="1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center"/>
      <protection/>
    </xf>
    <xf numFmtId="0" fontId="1" fillId="0" borderId="11" xfId="53" applyNumberFormat="1" applyFont="1" applyFill="1" applyBorder="1" applyAlignment="1">
      <alignment horizont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/>
      <protection/>
    </xf>
    <xf numFmtId="0" fontId="4" fillId="0" borderId="18" xfId="44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/>
      <protection/>
    </xf>
    <xf numFmtId="0" fontId="4" fillId="0" borderId="20" xfId="44" applyFont="1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 shrinkToFit="1"/>
      <protection/>
    </xf>
    <xf numFmtId="0" fontId="1" fillId="0" borderId="22" xfId="53" applyFont="1" applyFill="1" applyBorder="1" applyAlignment="1">
      <alignment horizontal="center"/>
      <protection/>
    </xf>
    <xf numFmtId="164" fontId="0" fillId="0" borderId="23" xfId="44" applyNumberFormat="1" applyFont="1" applyFill="1" applyBorder="1" applyAlignment="1">
      <alignment horizontal="center" vertical="top" wrapText="1"/>
      <protection/>
    </xf>
    <xf numFmtId="0" fontId="4" fillId="0" borderId="24" xfId="44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164" fontId="0" fillId="0" borderId="25" xfId="44" applyNumberFormat="1" applyFont="1" applyFill="1" applyBorder="1" applyAlignment="1">
      <alignment horizontal="center" vertical="top" wrapText="1"/>
      <protection/>
    </xf>
    <xf numFmtId="164" fontId="0" fillId="0" borderId="26" xfId="44" applyNumberFormat="1" applyFont="1" applyFill="1" applyBorder="1" applyAlignment="1">
      <alignment horizontal="center" vertical="top" wrapText="1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0" fillId="0" borderId="0" xfId="44" applyFont="1" applyFill="1" applyBorder="1">
      <alignment/>
      <protection/>
    </xf>
    <xf numFmtId="0" fontId="1" fillId="0" borderId="22" xfId="53" applyFont="1" applyFill="1" applyBorder="1" applyAlignment="1">
      <alignment horizontal="center" shrinkToFit="1"/>
      <protection/>
    </xf>
    <xf numFmtId="0" fontId="1" fillId="0" borderId="28" xfId="53" applyFont="1" applyFill="1" applyBorder="1" applyAlignment="1">
      <alignment horizont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4" fillId="0" borderId="29" xfId="44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24" xfId="44" applyFont="1" applyFill="1" applyBorder="1" applyAlignment="1">
      <alignment horizontal="center" vertical="center"/>
      <protection/>
    </xf>
    <xf numFmtId="0" fontId="1" fillId="33" borderId="30" xfId="53" applyFont="1" applyFill="1" applyBorder="1" applyAlignment="1">
      <alignment wrapText="1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1" fillId="0" borderId="31" xfId="53" applyFont="1" applyFill="1" applyBorder="1" applyAlignment="1">
      <alignment horizontal="center" vertical="center"/>
      <protection/>
    </xf>
    <xf numFmtId="0" fontId="0" fillId="0" borderId="0" xfId="44" applyFont="1" applyFill="1">
      <alignment/>
      <protection/>
    </xf>
    <xf numFmtId="0" fontId="0" fillId="0" borderId="0" xfId="44" applyFont="1">
      <alignment/>
      <protection/>
    </xf>
    <xf numFmtId="0" fontId="0" fillId="0" borderId="32" xfId="44" applyFont="1" applyFill="1" applyBorder="1" applyAlignment="1">
      <alignment horizontal="left" wrapText="1"/>
      <protection/>
    </xf>
    <xf numFmtId="0" fontId="1" fillId="0" borderId="31" xfId="53" applyFont="1" applyFill="1" applyBorder="1" applyAlignment="1">
      <alignment horizontal="center"/>
      <protection/>
    </xf>
    <xf numFmtId="0" fontId="1" fillId="0" borderId="33" xfId="53" applyFont="1" applyFill="1" applyBorder="1" applyAlignment="1">
      <alignment horizontal="center"/>
      <protection/>
    </xf>
    <xf numFmtId="0" fontId="1" fillId="0" borderId="34" xfId="53" applyFont="1" applyFill="1" applyBorder="1" applyAlignment="1">
      <alignment horizontal="center"/>
      <protection/>
    </xf>
    <xf numFmtId="0" fontId="1" fillId="0" borderId="23" xfId="53" applyFont="1" applyFill="1" applyBorder="1" applyAlignment="1">
      <alignment horizontal="center"/>
      <protection/>
    </xf>
    <xf numFmtId="0" fontId="1" fillId="0" borderId="35" xfId="53" applyFont="1" applyFill="1" applyBorder="1" applyAlignment="1">
      <alignment horizontal="center"/>
      <protection/>
    </xf>
    <xf numFmtId="0" fontId="7" fillId="0" borderId="17" xfId="53" applyFont="1" applyFill="1" applyBorder="1" applyAlignment="1">
      <alignment horizontal="center"/>
      <protection/>
    </xf>
    <xf numFmtId="0" fontId="1" fillId="0" borderId="36" xfId="53" applyFont="1" applyFill="1" applyBorder="1" applyAlignment="1">
      <alignment horizontal="center"/>
      <protection/>
    </xf>
    <xf numFmtId="0" fontId="1" fillId="0" borderId="37" xfId="53" applyFont="1" applyFill="1" applyBorder="1" applyAlignment="1">
      <alignment horizontal="center"/>
      <protection/>
    </xf>
    <xf numFmtId="0" fontId="0" fillId="0" borderId="38" xfId="44" applyFont="1" applyFill="1" applyBorder="1" applyAlignment="1">
      <alignment horizontal="left" wrapText="1"/>
      <protection/>
    </xf>
    <xf numFmtId="0" fontId="1" fillId="0" borderId="39" xfId="53" applyFont="1" applyFill="1" applyBorder="1" applyAlignment="1">
      <alignment horizontal="center"/>
      <protection/>
    </xf>
    <xf numFmtId="0" fontId="1" fillId="0" borderId="38" xfId="53" applyFont="1" applyFill="1" applyBorder="1" applyAlignment="1">
      <alignment horizontal="center"/>
      <protection/>
    </xf>
    <xf numFmtId="0" fontId="7" fillId="0" borderId="18" xfId="53" applyFont="1" applyFill="1" applyBorder="1" applyAlignment="1">
      <alignment horizontal="center"/>
      <protection/>
    </xf>
    <xf numFmtId="0" fontId="1" fillId="0" borderId="40" xfId="53" applyFont="1" applyFill="1" applyBorder="1" applyAlignment="1">
      <alignment horizontal="center"/>
      <protection/>
    </xf>
    <xf numFmtId="0" fontId="1" fillId="0" borderId="26" xfId="53" applyFont="1" applyFill="1" applyBorder="1" applyAlignment="1">
      <alignment horizontal="center"/>
      <protection/>
    </xf>
    <xf numFmtId="0" fontId="1" fillId="0" borderId="41" xfId="53" applyFont="1" applyFill="1" applyBorder="1" applyAlignment="1">
      <alignment horizontal="center"/>
      <protection/>
    </xf>
    <xf numFmtId="0" fontId="0" fillId="0" borderId="42" xfId="44" applyFont="1" applyFill="1" applyBorder="1" applyAlignment="1">
      <alignment horizontal="left" wrapText="1"/>
      <protection/>
    </xf>
    <xf numFmtId="0" fontId="1" fillId="0" borderId="43" xfId="53" applyFont="1" applyFill="1" applyBorder="1" applyAlignment="1">
      <alignment horizontal="center"/>
      <protection/>
    </xf>
    <xf numFmtId="0" fontId="1" fillId="0" borderId="44" xfId="53" applyFont="1" applyFill="1" applyBorder="1" applyAlignment="1">
      <alignment horizontal="center"/>
      <protection/>
    </xf>
    <xf numFmtId="0" fontId="7" fillId="0" borderId="43" xfId="53" applyFont="1" applyFill="1" applyBorder="1" applyAlignment="1">
      <alignment horizontal="center"/>
      <protection/>
    </xf>
    <xf numFmtId="0" fontId="1" fillId="0" borderId="45" xfId="53" applyFont="1" applyFill="1" applyBorder="1" applyAlignment="1">
      <alignment horizontal="center"/>
      <protection/>
    </xf>
    <xf numFmtId="0" fontId="1" fillId="0" borderId="46" xfId="53" applyFont="1" applyFill="1" applyBorder="1" applyAlignment="1">
      <alignment horizontal="center"/>
      <protection/>
    </xf>
    <xf numFmtId="0" fontId="1" fillId="0" borderId="47" xfId="53" applyFont="1" applyFill="1" applyBorder="1" applyAlignment="1">
      <alignment horizontal="center"/>
      <protection/>
    </xf>
    <xf numFmtId="0" fontId="1" fillId="0" borderId="42" xfId="53" applyFont="1" applyFill="1" applyBorder="1" applyAlignment="1">
      <alignment horizontal="center"/>
      <protection/>
    </xf>
    <xf numFmtId="0" fontId="4" fillId="0" borderId="48" xfId="44" applyFont="1" applyFill="1" applyBorder="1" applyAlignment="1">
      <alignment horizontal="center"/>
      <protection/>
    </xf>
    <xf numFmtId="0" fontId="4" fillId="0" borderId="11" xfId="44" applyFont="1" applyFill="1" applyBorder="1" applyAlignment="1">
      <alignment horizontal="center"/>
      <protection/>
    </xf>
    <xf numFmtId="0" fontId="16" fillId="0" borderId="49" xfId="44" applyFont="1" applyFill="1" applyBorder="1" applyAlignment="1">
      <alignment horizontal="center"/>
      <protection/>
    </xf>
    <xf numFmtId="0" fontId="16" fillId="0" borderId="48" xfId="44" applyFont="1" applyFill="1" applyBorder="1" applyAlignment="1">
      <alignment horizontal="center"/>
      <protection/>
    </xf>
    <xf numFmtId="0" fontId="4" fillId="0" borderId="45" xfId="44" applyFont="1" applyFill="1" applyBorder="1" applyAlignment="1">
      <alignment horizontal="center"/>
      <protection/>
    </xf>
    <xf numFmtId="0" fontId="4" fillId="0" borderId="46" xfId="44" applyFont="1" applyFill="1" applyBorder="1" applyAlignment="1">
      <alignment horizontal="center"/>
      <protection/>
    </xf>
    <xf numFmtId="0" fontId="4" fillId="0" borderId="50" xfId="44" applyFont="1" applyFill="1" applyBorder="1" applyAlignment="1">
      <alignment horizontal="center"/>
      <protection/>
    </xf>
    <xf numFmtId="0" fontId="16" fillId="0" borderId="51" xfId="44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horizontal="center"/>
      <protection/>
    </xf>
    <xf numFmtId="0" fontId="4" fillId="0" borderId="13" xfId="44" applyFont="1" applyFill="1" applyBorder="1" applyAlignment="1">
      <alignment horizontal="center"/>
      <protection/>
    </xf>
    <xf numFmtId="0" fontId="4" fillId="0" borderId="52" xfId="44" applyFont="1" applyFill="1" applyBorder="1" applyAlignment="1">
      <alignment horizontal="center"/>
      <protection/>
    </xf>
    <xf numFmtId="0" fontId="16" fillId="0" borderId="53" xfId="44" applyFont="1" applyFill="1" applyBorder="1" applyAlignment="1">
      <alignment horizontal="center"/>
      <protection/>
    </xf>
    <xf numFmtId="0" fontId="4" fillId="0" borderId="46" xfId="44" applyNumberFormat="1" applyFont="1" applyFill="1" applyBorder="1" applyAlignment="1">
      <alignment horizontal="center"/>
      <protection/>
    </xf>
    <xf numFmtId="0" fontId="0" fillId="0" borderId="25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0" fillId="0" borderId="39" xfId="44" applyFont="1" applyFill="1" applyBorder="1" applyAlignment="1">
      <alignment horizontal="center" vertical="center"/>
      <protection/>
    </xf>
    <xf numFmtId="0" fontId="0" fillId="0" borderId="54" xfId="44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0" fillId="0" borderId="41" xfId="44" applyFont="1" applyFill="1" applyBorder="1" applyAlignment="1">
      <alignment horizontal="center" vertical="center"/>
      <protection/>
    </xf>
    <xf numFmtId="0" fontId="0" fillId="0" borderId="37" xfId="44" applyFont="1" applyFill="1" applyBorder="1" applyAlignment="1">
      <alignment horizontal="center" vertical="center"/>
      <protection/>
    </xf>
    <xf numFmtId="0" fontId="4" fillId="0" borderId="20" xfId="44" applyFont="1" applyFill="1" applyBorder="1" applyAlignment="1">
      <alignment horizontal="center" vertical="center"/>
      <protection/>
    </xf>
    <xf numFmtId="0" fontId="0" fillId="0" borderId="26" xfId="44" applyNumberFormat="1" applyFont="1" applyFill="1" applyBorder="1" applyAlignment="1">
      <alignment horizontal="center" vertical="center"/>
      <protection/>
    </xf>
    <xf numFmtId="0" fontId="0" fillId="0" borderId="0" xfId="44" applyFill="1" applyAlignment="1">
      <alignment wrapText="1"/>
      <protection/>
    </xf>
    <xf numFmtId="0" fontId="4" fillId="0" borderId="0" xfId="44" applyFont="1" applyFill="1" applyBorder="1" applyAlignment="1">
      <alignment horizontal="center"/>
      <protection/>
    </xf>
    <xf numFmtId="0" fontId="17" fillId="0" borderId="0" xfId="44" applyFont="1" applyFill="1" applyBorder="1" applyAlignment="1">
      <alignment horizontal="center"/>
      <protection/>
    </xf>
    <xf numFmtId="0" fontId="16" fillId="0" borderId="0" xfId="44" applyFont="1" applyFill="1" applyBorder="1" applyAlignment="1">
      <alignment horizontal="center"/>
      <protection/>
    </xf>
    <xf numFmtId="0" fontId="0" fillId="0" borderId="0" xfId="44" applyNumberFormat="1" applyFill="1">
      <alignment/>
      <protection/>
    </xf>
    <xf numFmtId="0" fontId="19" fillId="0" borderId="0" xfId="44" applyFont="1" applyFill="1" applyBorder="1" applyAlignment="1">
      <alignment/>
      <protection/>
    </xf>
    <xf numFmtId="0" fontId="19" fillId="0" borderId="0" xfId="44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wrapText="1"/>
      <protection/>
    </xf>
    <xf numFmtId="0" fontId="19" fillId="0" borderId="0" xfId="44" applyFont="1" applyFill="1" applyBorder="1" applyAlignment="1">
      <alignment horizontal="center" vertical="center"/>
      <protection/>
    </xf>
    <xf numFmtId="0" fontId="0" fillId="0" borderId="0" xfId="44" applyFill="1" applyBorder="1" applyAlignment="1">
      <alignment/>
      <protection/>
    </xf>
    <xf numFmtId="0" fontId="19" fillId="0" borderId="0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horizontal="left" wrapText="1"/>
      <protection/>
    </xf>
    <xf numFmtId="0" fontId="19" fillId="0" borderId="0" xfId="44" applyFont="1" applyFill="1" applyBorder="1" applyAlignment="1">
      <alignment horizontal="left"/>
      <protection/>
    </xf>
    <xf numFmtId="165" fontId="19" fillId="0" borderId="0" xfId="44" applyNumberFormat="1" applyFont="1" applyFill="1" applyBorder="1" applyAlignment="1">
      <alignment/>
      <protection/>
    </xf>
    <xf numFmtId="0" fontId="0" fillId="0" borderId="0" xfId="44" applyFont="1" applyFill="1" applyBorder="1" applyAlignment="1">
      <alignment wrapText="1"/>
      <protection/>
    </xf>
    <xf numFmtId="0" fontId="19" fillId="0" borderId="0" xfId="44" applyFont="1" applyFill="1" applyBorder="1" applyAlignment="1">
      <alignment horizontal="center"/>
      <protection/>
    </xf>
    <xf numFmtId="0" fontId="19" fillId="0" borderId="0" xfId="44" applyFont="1" applyFill="1" applyBorder="1" applyAlignment="1">
      <alignment horizontal="left" wrapText="1"/>
      <protection/>
    </xf>
    <xf numFmtId="0" fontId="0" fillId="0" borderId="0" xfId="44" applyFill="1" applyBorder="1" applyAlignment="1">
      <alignment wrapText="1"/>
      <protection/>
    </xf>
    <xf numFmtId="0" fontId="0" fillId="0" borderId="26" xfId="44" applyFill="1" applyBorder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0" xfId="44" applyFill="1" applyAlignme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wrapText="1"/>
      <protection/>
    </xf>
    <xf numFmtId="0" fontId="4" fillId="0" borderId="0" xfId="44" applyFont="1" applyFill="1" applyBorder="1">
      <alignment/>
      <protection/>
    </xf>
    <xf numFmtId="0" fontId="5" fillId="0" borderId="0" xfId="44" applyFont="1" applyFill="1">
      <alignment/>
      <protection/>
    </xf>
    <xf numFmtId="0" fontId="2" fillId="0" borderId="48" xfId="53" applyFont="1" applyFill="1" applyBorder="1">
      <alignment/>
      <protection/>
    </xf>
    <xf numFmtId="0" fontId="1" fillId="0" borderId="51" xfId="53" applyFill="1" applyBorder="1" applyAlignment="1">
      <alignment horizontal="center"/>
      <protection/>
    </xf>
    <xf numFmtId="0" fontId="7" fillId="0" borderId="55" xfId="53" applyFont="1" applyFill="1" applyBorder="1" applyAlignment="1">
      <alignment horizontal="center"/>
      <protection/>
    </xf>
    <xf numFmtId="0" fontId="4" fillId="0" borderId="14" xfId="44" applyFont="1" applyFill="1" applyBorder="1" applyAlignment="1">
      <alignment horizontal="center"/>
      <protection/>
    </xf>
    <xf numFmtId="0" fontId="1" fillId="0" borderId="16" xfId="53" applyFill="1" applyBorder="1" applyAlignment="1">
      <alignment horizontal="center"/>
      <protection/>
    </xf>
    <xf numFmtId="0" fontId="9" fillId="0" borderId="32" xfId="53" applyFont="1" applyFill="1" applyBorder="1" applyAlignment="1">
      <alignment horizontal="left" shrinkToFit="1"/>
      <protection/>
    </xf>
    <xf numFmtId="0" fontId="7" fillId="0" borderId="48" xfId="53" applyFont="1" applyFill="1" applyBorder="1" applyAlignment="1">
      <alignment horizontal="center"/>
      <protection/>
    </xf>
    <xf numFmtId="0" fontId="1" fillId="0" borderId="36" xfId="53" applyFill="1" applyBorder="1" applyAlignment="1">
      <alignment horizontal="left"/>
      <protection/>
    </xf>
    <xf numFmtId="0" fontId="0" fillId="0" borderId="56" xfId="44" applyFont="1" applyFill="1" applyBorder="1" applyAlignment="1">
      <alignment horizontal="center"/>
      <protection/>
    </xf>
    <xf numFmtId="0" fontId="0" fillId="0" borderId="23" xfId="44" applyFont="1" applyFill="1" applyBorder="1" applyAlignment="1">
      <alignment horizontal="center"/>
      <protection/>
    </xf>
    <xf numFmtId="0" fontId="0" fillId="0" borderId="35" xfId="44" applyFont="1" applyFill="1" applyBorder="1" applyAlignment="1">
      <alignment horizontal="center"/>
      <protection/>
    </xf>
    <xf numFmtId="0" fontId="0" fillId="0" borderId="36" xfId="44" applyFont="1" applyFill="1" applyBorder="1" applyAlignment="1">
      <alignment horizontal="center"/>
      <protection/>
    </xf>
    <xf numFmtId="0" fontId="4" fillId="0" borderId="17" xfId="44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0" fillId="0" borderId="23" xfId="44" applyNumberFormat="1" applyFont="1" applyFill="1" applyBorder="1" applyAlignment="1">
      <alignment horizontal="center"/>
      <protection/>
    </xf>
    <xf numFmtId="0" fontId="0" fillId="0" borderId="26" xfId="44" applyFont="1" applyFill="1" applyBorder="1" applyAlignment="1">
      <alignment horizontal="center"/>
      <protection/>
    </xf>
    <xf numFmtId="0" fontId="0" fillId="0" borderId="54" xfId="44" applyFont="1" applyFill="1" applyBorder="1" applyAlignment="1">
      <alignment horizontal="center"/>
      <protection/>
    </xf>
    <xf numFmtId="0" fontId="0" fillId="0" borderId="38" xfId="44" applyFont="1" applyFill="1" applyBorder="1" applyAlignment="1">
      <alignment horizontal="center"/>
      <protection/>
    </xf>
    <xf numFmtId="0" fontId="0" fillId="0" borderId="25" xfId="44" applyFont="1" applyFill="1" applyBorder="1" applyAlignment="1">
      <alignment horizontal="center"/>
      <protection/>
    </xf>
    <xf numFmtId="0" fontId="0" fillId="0" borderId="26" xfId="44" applyNumberFormat="1" applyFont="1" applyFill="1" applyBorder="1" applyAlignment="1">
      <alignment horizontal="center"/>
      <protection/>
    </xf>
    <xf numFmtId="0" fontId="1" fillId="0" borderId="38" xfId="53" applyFont="1" applyFill="1" applyBorder="1" applyAlignment="1">
      <alignment horizontal="left"/>
      <protection/>
    </xf>
    <xf numFmtId="0" fontId="1" fillId="0" borderId="38" xfId="53" applyFont="1" applyFill="1" applyBorder="1" applyAlignment="1">
      <alignment horizontal="center" shrinkToFit="1"/>
      <protection/>
    </xf>
    <xf numFmtId="0" fontId="0" fillId="0" borderId="25" xfId="44" applyFill="1" applyBorder="1">
      <alignment/>
      <protection/>
    </xf>
    <xf numFmtId="0" fontId="0" fillId="0" borderId="38" xfId="44" applyFill="1" applyBorder="1">
      <alignment/>
      <protection/>
    </xf>
    <xf numFmtId="0" fontId="1" fillId="0" borderId="38" xfId="53" applyFont="1" applyFill="1" applyBorder="1" applyAlignment="1">
      <alignment horizontal="left" vertical="center" wrapText="1"/>
      <protection/>
    </xf>
    <xf numFmtId="0" fontId="0" fillId="0" borderId="38" xfId="44" applyFont="1" applyFill="1" applyBorder="1" applyAlignment="1">
      <alignment horizontal="center" vertical="center"/>
      <protection/>
    </xf>
    <xf numFmtId="0" fontId="12" fillId="0" borderId="38" xfId="53" applyFont="1" applyFill="1" applyBorder="1" applyAlignment="1">
      <alignment horizontal="left" vertical="center" wrapText="1"/>
      <protection/>
    </xf>
    <xf numFmtId="0" fontId="12" fillId="0" borderId="30" xfId="53" applyFont="1" applyFill="1" applyBorder="1" applyAlignment="1">
      <alignment horizontal="left" vertical="center" wrapText="1"/>
      <protection/>
    </xf>
    <xf numFmtId="0" fontId="7" fillId="0" borderId="51" xfId="53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horizontal="left"/>
      <protection/>
    </xf>
    <xf numFmtId="0" fontId="1" fillId="0" borderId="36" xfId="53" applyFont="1" applyFill="1" applyBorder="1" applyAlignment="1">
      <alignment horizontal="left"/>
      <protection/>
    </xf>
    <xf numFmtId="0" fontId="0" fillId="0" borderId="41" xfId="44" applyFont="1" applyFill="1" applyBorder="1" applyAlignment="1">
      <alignment horizontal="center"/>
      <protection/>
    </xf>
    <xf numFmtId="0" fontId="1" fillId="0" borderId="38" xfId="53" applyFont="1" applyFill="1" applyBorder="1" applyAlignment="1">
      <alignment horizontal="left"/>
      <protection/>
    </xf>
    <xf numFmtId="0" fontId="0" fillId="0" borderId="57" xfId="44" applyFont="1" applyFill="1" applyBorder="1" applyAlignment="1">
      <alignment horizontal="center"/>
      <protection/>
    </xf>
    <xf numFmtId="0" fontId="0" fillId="0" borderId="33" xfId="44" applyFont="1" applyFill="1" applyBorder="1" applyAlignment="1">
      <alignment horizontal="center"/>
      <protection/>
    </xf>
    <xf numFmtId="0" fontId="0" fillId="0" borderId="34" xfId="44" applyFont="1" applyFill="1" applyBorder="1" applyAlignment="1">
      <alignment horizontal="center"/>
      <protection/>
    </xf>
    <xf numFmtId="0" fontId="0" fillId="0" borderId="37" xfId="44" applyFont="1" applyFill="1" applyBorder="1" applyAlignment="1">
      <alignment horizontal="center"/>
      <protection/>
    </xf>
    <xf numFmtId="0" fontId="0" fillId="0" borderId="39" xfId="44" applyFont="1" applyFill="1" applyBorder="1" applyAlignment="1">
      <alignment horizontal="center"/>
      <protection/>
    </xf>
    <xf numFmtId="0" fontId="1" fillId="0" borderId="38" xfId="53" applyFont="1" applyFill="1" applyBorder="1" applyAlignment="1">
      <alignment vertical="center" wrapText="1"/>
      <protection/>
    </xf>
    <xf numFmtId="0" fontId="7" fillId="0" borderId="16" xfId="53" applyFont="1" applyFill="1" applyBorder="1" applyAlignment="1">
      <alignment horizontal="center"/>
      <protection/>
    </xf>
    <xf numFmtId="0" fontId="8" fillId="0" borderId="32" xfId="53" applyFont="1" applyFill="1" applyBorder="1" applyAlignment="1">
      <alignment horizontal="left"/>
      <protection/>
    </xf>
    <xf numFmtId="0" fontId="1" fillId="0" borderId="38" xfId="53" applyFont="1" applyFill="1" applyBorder="1" applyAlignment="1">
      <alignment horizontal="left" wrapText="1"/>
      <protection/>
    </xf>
    <xf numFmtId="0" fontId="0" fillId="0" borderId="20" xfId="44" applyFont="1" applyFill="1" applyBorder="1" applyAlignment="1">
      <alignment horizontal="center"/>
      <protection/>
    </xf>
    <xf numFmtId="0" fontId="0" fillId="0" borderId="38" xfId="44" applyFont="1" applyFill="1" applyBorder="1" applyAlignment="1">
      <alignment horizontal="left" wrapText="1"/>
      <protection/>
    </xf>
    <xf numFmtId="0" fontId="1" fillId="0" borderId="38" xfId="53" applyFont="1" applyFill="1" applyBorder="1" applyAlignment="1">
      <alignment horizontal="left" wrapText="1"/>
      <protection/>
    </xf>
    <xf numFmtId="0" fontId="0" fillId="0" borderId="58" xfId="44" applyFont="1" applyFill="1" applyBorder="1" applyAlignment="1">
      <alignment horizontal="center" vertical="center"/>
      <protection/>
    </xf>
    <xf numFmtId="0" fontId="0" fillId="0" borderId="57" xfId="44" applyFont="1" applyFill="1" applyBorder="1" applyAlignment="1">
      <alignment horizontal="center" vertical="center"/>
      <protection/>
    </xf>
    <xf numFmtId="0" fontId="0" fillId="0" borderId="34" xfId="44" applyNumberFormat="1" applyFont="1" applyFill="1" applyBorder="1" applyAlignment="1">
      <alignment horizontal="center"/>
      <protection/>
    </xf>
    <xf numFmtId="0" fontId="1" fillId="0" borderId="40" xfId="53" applyFont="1" applyFill="1" applyBorder="1" applyAlignment="1">
      <alignment horizontal="left"/>
      <protection/>
    </xf>
    <xf numFmtId="0" fontId="0" fillId="0" borderId="59" xfId="44" applyFont="1" applyFill="1" applyBorder="1" applyAlignment="1">
      <alignment horizontal="center"/>
      <protection/>
    </xf>
    <xf numFmtId="0" fontId="4" fillId="0" borderId="27" xfId="44" applyFont="1" applyFill="1" applyBorder="1" applyAlignment="1">
      <alignment horizontal="center"/>
      <protection/>
    </xf>
    <xf numFmtId="0" fontId="0" fillId="0" borderId="38" xfId="44" applyFont="1" applyFill="1" applyBorder="1" applyAlignment="1">
      <alignment horizontal="left"/>
      <protection/>
    </xf>
    <xf numFmtId="0" fontId="0" fillId="0" borderId="38" xfId="44" applyFont="1" applyFill="1" applyBorder="1" applyAlignment="1">
      <alignment horizontal="left"/>
      <protection/>
    </xf>
    <xf numFmtId="0" fontId="1" fillId="0" borderId="48" xfId="53" applyFont="1" applyFill="1" applyBorder="1" applyAlignment="1">
      <alignment horizontal="center" vertical="center"/>
      <protection/>
    </xf>
    <xf numFmtId="0" fontId="1" fillId="0" borderId="36" xfId="53" applyFont="1" applyFill="1" applyBorder="1" applyAlignment="1">
      <alignment horizontal="left" wrapText="1"/>
      <protection/>
    </xf>
    <xf numFmtId="0" fontId="0" fillId="0" borderId="60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horizontal="center" vertical="center"/>
      <protection/>
    </xf>
    <xf numFmtId="0" fontId="0" fillId="0" borderId="35" xfId="44" applyFont="1" applyFill="1" applyBorder="1" applyAlignment="1">
      <alignment horizontal="center" vertical="center"/>
      <protection/>
    </xf>
    <xf numFmtId="0" fontId="0" fillId="0" borderId="56" xfId="44" applyFont="1" applyFill="1" applyBorder="1">
      <alignment/>
      <protection/>
    </xf>
    <xf numFmtId="0" fontId="0" fillId="0" borderId="23" xfId="44" applyFont="1" applyFill="1" applyBorder="1">
      <alignment/>
      <protection/>
    </xf>
    <xf numFmtId="0" fontId="0" fillId="0" borderId="36" xfId="44" applyFont="1" applyFill="1" applyBorder="1">
      <alignment/>
      <protection/>
    </xf>
    <xf numFmtId="0" fontId="0" fillId="0" borderId="38" xfId="44" applyFont="1" applyFill="1" applyBorder="1" applyAlignment="1">
      <alignment wrapText="1"/>
      <protection/>
    </xf>
    <xf numFmtId="0" fontId="1" fillId="0" borderId="41" xfId="53" applyFont="1" applyFill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center" vertical="center"/>
      <protection/>
    </xf>
    <xf numFmtId="0" fontId="1" fillId="0" borderId="26" xfId="53" applyNumberFormat="1" applyFont="1" applyFill="1" applyBorder="1" applyAlignment="1">
      <alignment horizontal="center" vertical="center"/>
      <protection/>
    </xf>
    <xf numFmtId="0" fontId="1" fillId="0" borderId="54" xfId="53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14" fillId="0" borderId="26" xfId="44" applyNumberFormat="1" applyFont="1" applyFill="1" applyBorder="1" applyAlignment="1">
      <alignment horizontal="center" vertical="center"/>
      <protection/>
    </xf>
    <xf numFmtId="165" fontId="14" fillId="0" borderId="54" xfId="44" applyNumberFormat="1" applyFont="1" applyFill="1" applyBorder="1" applyAlignment="1">
      <alignment horizontal="center" vertical="center"/>
      <protection/>
    </xf>
    <xf numFmtId="1" fontId="15" fillId="0" borderId="20" xfId="44" applyNumberFormat="1" applyFont="1" applyFill="1" applyBorder="1" applyAlignment="1">
      <alignment horizontal="center" vertical="center"/>
      <protection/>
    </xf>
    <xf numFmtId="0" fontId="1" fillId="0" borderId="38" xfId="53" applyFont="1" applyFill="1" applyBorder="1" applyAlignment="1">
      <alignment wrapText="1"/>
      <protection/>
    </xf>
    <xf numFmtId="0" fontId="0" fillId="0" borderId="34" xfId="44" applyFont="1" applyFill="1" applyBorder="1" applyAlignment="1">
      <alignment horizontal="center" vertical="center"/>
      <protection/>
    </xf>
    <xf numFmtId="0" fontId="0" fillId="0" borderId="34" xfId="44" applyNumberFormat="1" applyFont="1" applyFill="1" applyBorder="1" applyAlignment="1">
      <alignment horizontal="center" vertical="center"/>
      <protection/>
    </xf>
    <xf numFmtId="0" fontId="1" fillId="0" borderId="30" xfId="53" applyFont="1" applyFill="1" applyBorder="1" applyAlignment="1">
      <alignment wrapText="1"/>
      <protection/>
    </xf>
    <xf numFmtId="0" fontId="0" fillId="0" borderId="61" xfId="44" applyFont="1" applyFill="1" applyBorder="1" applyAlignment="1">
      <alignment horizont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4" fillId="0" borderId="27" xfId="44" applyFont="1" applyFill="1" applyBorder="1" applyAlignment="1">
      <alignment horizontal="center" vertical="center"/>
      <protection/>
    </xf>
    <xf numFmtId="0" fontId="14" fillId="0" borderId="34" xfId="44" applyNumberFormat="1" applyFont="1" applyFill="1" applyBorder="1" applyAlignment="1">
      <alignment horizontal="center" vertical="center"/>
      <protection/>
    </xf>
    <xf numFmtId="165" fontId="14" fillId="0" borderId="37" xfId="44" applyNumberFormat="1" applyFont="1" applyFill="1" applyBorder="1" applyAlignment="1">
      <alignment horizontal="center" vertical="center"/>
      <protection/>
    </xf>
    <xf numFmtId="1" fontId="15" fillId="0" borderId="27" xfId="44" applyNumberFormat="1" applyFont="1" applyFill="1" applyBorder="1" applyAlignment="1">
      <alignment horizontal="center" vertical="center"/>
      <protection/>
    </xf>
    <xf numFmtId="0" fontId="1" fillId="0" borderId="55" xfId="53" applyFont="1" applyFill="1" applyBorder="1" applyAlignment="1">
      <alignment horizontal="center"/>
      <protection/>
    </xf>
    <xf numFmtId="0" fontId="1" fillId="0" borderId="60" xfId="53" applyFont="1" applyFill="1" applyBorder="1" applyAlignment="1">
      <alignment horizontal="center"/>
      <protection/>
    </xf>
    <xf numFmtId="0" fontId="1" fillId="0" borderId="26" xfId="53" applyNumberFormat="1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58" xfId="53" applyFont="1" applyFill="1" applyBorder="1" applyAlignment="1">
      <alignment horizontal="center"/>
      <protection/>
    </xf>
    <xf numFmtId="0" fontId="1" fillId="0" borderId="27" xfId="53" applyFont="1" applyFill="1" applyBorder="1" applyAlignment="1">
      <alignment horizontal="center"/>
      <protection/>
    </xf>
    <xf numFmtId="0" fontId="1" fillId="0" borderId="62" xfId="53" applyFont="1" applyFill="1" applyBorder="1" applyAlignment="1">
      <alignment horizontal="center"/>
      <protection/>
    </xf>
    <xf numFmtId="0" fontId="1" fillId="0" borderId="47" xfId="53" applyNumberFormat="1" applyFont="1" applyFill="1" applyBorder="1" applyAlignment="1">
      <alignment horizontal="center"/>
      <protection/>
    </xf>
    <xf numFmtId="0" fontId="0" fillId="0" borderId="48" xfId="44" applyFill="1" applyBorder="1">
      <alignment/>
      <protection/>
    </xf>
    <xf numFmtId="0" fontId="4" fillId="0" borderId="16" xfId="44" applyFont="1" applyFill="1" applyBorder="1" applyAlignment="1">
      <alignment horizontal="center"/>
      <protection/>
    </xf>
    <xf numFmtId="0" fontId="0" fillId="0" borderId="22" xfId="44" applyFill="1" applyBorder="1" applyAlignment="1">
      <alignment horizontal="center" shrinkToFit="1"/>
      <protection/>
    </xf>
    <xf numFmtId="0" fontId="4" fillId="0" borderId="21" xfId="44" applyFont="1" applyFill="1" applyBorder="1" applyAlignment="1">
      <alignment horizontal="center"/>
      <protection/>
    </xf>
    <xf numFmtId="0" fontId="4" fillId="0" borderId="22" xfId="44" applyFont="1" applyFill="1" applyBorder="1" applyAlignment="1">
      <alignment horizontal="center"/>
      <protection/>
    </xf>
    <xf numFmtId="0" fontId="0" fillId="0" borderId="63" xfId="44" applyFill="1" applyBorder="1">
      <alignment/>
      <protection/>
    </xf>
    <xf numFmtId="0" fontId="0" fillId="0" borderId="0" xfId="44" applyFill="1" applyBorder="1" applyAlignment="1">
      <alignment horizontal="right"/>
      <protection/>
    </xf>
    <xf numFmtId="0" fontId="0" fillId="0" borderId="0" xfId="44" applyFill="1" applyBorder="1" applyAlignment="1">
      <alignment horizontal="right" wrapText="1"/>
      <protection/>
    </xf>
    <xf numFmtId="0" fontId="18" fillId="0" borderId="0" xfId="44" applyFont="1" applyFill="1" applyBorder="1" applyAlignment="1">
      <alignment horizontal="center"/>
      <protection/>
    </xf>
    <xf numFmtId="0" fontId="0" fillId="0" borderId="0" xfId="44" applyFill="1" applyBorder="1" applyAlignment="1">
      <alignment horizontal="center" shrinkToFit="1"/>
      <protection/>
    </xf>
    <xf numFmtId="0" fontId="4" fillId="0" borderId="0" xfId="44" applyFont="1" applyFill="1" applyBorder="1" applyAlignment="1">
      <alignment horizontal="center" shrinkToFit="1"/>
      <protection/>
    </xf>
    <xf numFmtId="0" fontId="0" fillId="0" borderId="0" xfId="44" applyFont="1" applyFill="1" applyBorder="1" applyAlignment="1">
      <alignment horizontal="center" shrinkToFit="1"/>
      <protection/>
    </xf>
    <xf numFmtId="0" fontId="17" fillId="0" borderId="0" xfId="44" applyFont="1" applyFill="1" applyBorder="1" applyAlignment="1">
      <alignment horizontal="center" shrinkToFit="1"/>
      <protection/>
    </xf>
    <xf numFmtId="0" fontId="21" fillId="0" borderId="0" xfId="44" applyFont="1" applyFill="1" applyBorder="1" applyAlignment="1">
      <alignment horizontal="right" wrapText="1"/>
      <protection/>
    </xf>
    <xf numFmtId="0" fontId="22" fillId="0" borderId="0" xfId="44" applyFont="1" applyFill="1" applyBorder="1" applyAlignment="1">
      <alignment horizontal="center"/>
      <protection/>
    </xf>
    <xf numFmtId="0" fontId="23" fillId="0" borderId="0" xfId="44" applyFont="1" applyFill="1" applyBorder="1" applyAlignment="1">
      <alignment horizontal="center" shrinkToFit="1"/>
      <protection/>
    </xf>
    <xf numFmtId="0" fontId="0" fillId="0" borderId="0" xfId="44" applyNumberFormat="1" applyFill="1" applyBorder="1" applyAlignment="1">
      <alignment horizontal="center" shrinkToFit="1"/>
      <protection/>
    </xf>
    <xf numFmtId="0" fontId="0" fillId="0" borderId="0" xfId="44" applyNumberFormat="1" applyFill="1" applyBorder="1" applyAlignment="1">
      <alignment/>
      <protection/>
    </xf>
    <xf numFmtId="0" fontId="4" fillId="0" borderId="0" xfId="44" applyFont="1">
      <alignment/>
      <protection/>
    </xf>
    <xf numFmtId="0" fontId="0" fillId="0" borderId="0" xfId="44" applyFont="1" applyFill="1" applyBorder="1" applyAlignment="1">
      <alignment horizontal="center"/>
      <protection/>
    </xf>
    <xf numFmtId="0" fontId="0" fillId="0" borderId="26" xfId="44" applyFont="1" applyFill="1" applyBorder="1" applyAlignment="1">
      <alignment vertical="center"/>
      <protection/>
    </xf>
    <xf numFmtId="0" fontId="0" fillId="0" borderId="26" xfId="44" applyFont="1" applyFill="1" applyBorder="1">
      <alignment/>
      <protection/>
    </xf>
    <xf numFmtId="165" fontId="0" fillId="0" borderId="26" xfId="44" applyNumberFormat="1" applyFont="1" applyFill="1" applyBorder="1">
      <alignment/>
      <protection/>
    </xf>
    <xf numFmtId="0" fontId="0" fillId="0" borderId="26" xfId="44" applyNumberFormat="1" applyFont="1" applyFill="1" applyBorder="1">
      <alignment/>
      <protection/>
    </xf>
    <xf numFmtId="0" fontId="0" fillId="0" borderId="54" xfId="44" applyFont="1" applyFill="1" applyBorder="1">
      <alignment/>
      <protection/>
    </xf>
    <xf numFmtId="0" fontId="0" fillId="0" borderId="41" xfId="44" applyFont="1" applyFill="1" applyBorder="1">
      <alignment/>
      <protection/>
    </xf>
    <xf numFmtId="165" fontId="0" fillId="0" borderId="0" xfId="44" applyNumberFormat="1" applyFont="1" applyFill="1" applyBorder="1">
      <alignment/>
      <protection/>
    </xf>
    <xf numFmtId="9" fontId="0" fillId="0" borderId="26" xfId="56" applyFill="1" applyBorder="1" applyAlignment="1">
      <alignment/>
    </xf>
    <xf numFmtId="9" fontId="0" fillId="0" borderId="0" xfId="56" applyAlignment="1">
      <alignment/>
    </xf>
    <xf numFmtId="0" fontId="4" fillId="15" borderId="24" xfId="44" applyFont="1" applyFill="1" applyBorder="1" applyAlignment="1">
      <alignment horizontal="center"/>
      <protection/>
    </xf>
    <xf numFmtId="0" fontId="4" fillId="15" borderId="48" xfId="44" applyFont="1" applyFill="1" applyBorder="1" applyAlignment="1">
      <alignment horizontal="center"/>
      <protection/>
    </xf>
    <xf numFmtId="0" fontId="4" fillId="15" borderId="64" xfId="44" applyFont="1" applyFill="1" applyBorder="1" applyAlignment="1">
      <alignment horizontal="center"/>
      <protection/>
    </xf>
    <xf numFmtId="0" fontId="0" fillId="0" borderId="38" xfId="44" applyFill="1" applyBorder="1" applyAlignment="1">
      <alignment horizontal="left"/>
      <protection/>
    </xf>
    <xf numFmtId="0" fontId="0" fillId="0" borderId="15" xfId="44" applyFill="1" applyBorder="1" applyAlignment="1">
      <alignment horizontal="center"/>
      <protection/>
    </xf>
    <xf numFmtId="164" fontId="0" fillId="0" borderId="56" xfId="44" applyNumberFormat="1" applyFont="1" applyFill="1" applyBorder="1" applyAlignment="1">
      <alignment horizontal="center" vertical="top" wrapText="1"/>
      <protection/>
    </xf>
    <xf numFmtId="165" fontId="0" fillId="0" borderId="0" xfId="44" applyNumberFormat="1" applyFont="1" applyFill="1">
      <alignment/>
      <protection/>
    </xf>
    <xf numFmtId="0" fontId="0" fillId="0" borderId="65" xfId="44" applyFont="1" applyFill="1" applyBorder="1" applyAlignment="1">
      <alignment horizontal="left" wrapText="1"/>
      <protection/>
    </xf>
    <xf numFmtId="0" fontId="0" fillId="0" borderId="65" xfId="44" applyFont="1" applyFill="1" applyBorder="1">
      <alignment/>
      <protection/>
    </xf>
    <xf numFmtId="165" fontId="0" fillId="0" borderId="65" xfId="44" applyNumberFormat="1" applyFont="1" applyFill="1" applyBorder="1">
      <alignment/>
      <protection/>
    </xf>
    <xf numFmtId="0" fontId="4" fillId="0" borderId="66" xfId="44" applyFont="1" applyFill="1" applyBorder="1" applyAlignment="1">
      <alignment horizontal="center"/>
      <protection/>
    </xf>
    <xf numFmtId="0" fontId="13" fillId="15" borderId="0" xfId="44" applyFont="1" applyFill="1" applyBorder="1" applyAlignment="1">
      <alignment wrapText="1"/>
      <protection/>
    </xf>
    <xf numFmtId="0" fontId="0" fillId="0" borderId="0" xfId="44" applyFill="1" applyBorder="1" applyAlignment="1">
      <alignment horizontal="center"/>
      <protection/>
    </xf>
    <xf numFmtId="0" fontId="0" fillId="0" borderId="20" xfId="44" applyFill="1" applyBorder="1" applyAlignment="1">
      <alignment horizontal="center"/>
      <protection/>
    </xf>
    <xf numFmtId="0" fontId="0" fillId="0" borderId="43" xfId="44" applyFill="1" applyBorder="1" applyAlignment="1">
      <alignment horizontal="center"/>
      <protection/>
    </xf>
    <xf numFmtId="0" fontId="0" fillId="0" borderId="0" xfId="44" applyFill="1" applyAlignment="1">
      <alignment horizontal="center"/>
      <protection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0" fillId="0" borderId="68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left" vertical="center" wrapText="1"/>
    </xf>
    <xf numFmtId="0" fontId="66" fillId="0" borderId="72" xfId="0" applyFont="1" applyBorder="1" applyAlignment="1">
      <alignment horizontal="left" vertical="center" wrapText="1"/>
    </xf>
    <xf numFmtId="0" fontId="66" fillId="0" borderId="73" xfId="0" applyFont="1" applyBorder="1" applyAlignment="1">
      <alignment horizontal="left" vertical="center" wrapText="1"/>
    </xf>
    <xf numFmtId="0" fontId="66" fillId="0" borderId="74" xfId="0" applyFont="1" applyBorder="1" applyAlignment="1">
      <alignment horizontal="left" vertical="center" wrapText="1"/>
    </xf>
    <xf numFmtId="2" fontId="0" fillId="0" borderId="0" xfId="44" applyNumberFormat="1" applyFont="1" applyFill="1">
      <alignment/>
      <protection/>
    </xf>
    <xf numFmtId="0" fontId="0" fillId="0" borderId="75" xfId="0" applyBorder="1" applyAlignment="1">
      <alignment horizontal="center" vertical="center" wrapText="1"/>
    </xf>
    <xf numFmtId="0" fontId="0" fillId="0" borderId="20" xfId="44" applyFont="1" applyFill="1" applyBorder="1" applyAlignment="1">
      <alignment horizontal="center"/>
      <protection/>
    </xf>
    <xf numFmtId="0" fontId="0" fillId="0" borderId="25" xfId="44" applyFont="1" applyFill="1" applyBorder="1" applyAlignment="1">
      <alignment horizontal="center"/>
      <protection/>
    </xf>
    <xf numFmtId="0" fontId="0" fillId="0" borderId="26" xfId="44" applyFont="1" applyFill="1" applyBorder="1" applyAlignment="1">
      <alignment horizontal="center"/>
      <protection/>
    </xf>
    <xf numFmtId="0" fontId="0" fillId="0" borderId="54" xfId="44" applyFont="1" applyFill="1" applyBorder="1" applyAlignment="1">
      <alignment horizontal="center"/>
      <protection/>
    </xf>
    <xf numFmtId="0" fontId="0" fillId="0" borderId="38" xfId="44" applyFont="1" applyFill="1" applyBorder="1" applyAlignment="1">
      <alignment horizontal="center"/>
      <protection/>
    </xf>
    <xf numFmtId="0" fontId="0" fillId="0" borderId="25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0" fillId="0" borderId="38" xfId="44" applyFont="1" applyFill="1" applyBorder="1" applyAlignment="1">
      <alignment horizontal="center" vertical="center"/>
      <protection/>
    </xf>
    <xf numFmtId="0" fontId="0" fillId="0" borderId="26" xfId="44" applyNumberFormat="1" applyFont="1" applyFill="1" applyBorder="1" applyAlignment="1">
      <alignment horizontal="center"/>
      <protection/>
    </xf>
    <xf numFmtId="0" fontId="0" fillId="0" borderId="41" xfId="44" applyFont="1" applyFill="1" applyBorder="1" applyAlignment="1">
      <alignment horizontal="center"/>
      <protection/>
    </xf>
    <xf numFmtId="0" fontId="0" fillId="0" borderId="34" xfId="44" applyFont="1" applyFill="1" applyBorder="1" applyAlignment="1">
      <alignment horizontal="center"/>
      <protection/>
    </xf>
    <xf numFmtId="0" fontId="0" fillId="0" borderId="57" xfId="44" applyFont="1" applyFill="1" applyBorder="1" applyAlignment="1">
      <alignment horizontal="center"/>
      <protection/>
    </xf>
    <xf numFmtId="0" fontId="0" fillId="0" borderId="76" xfId="44" applyFont="1" applyFill="1" applyBorder="1" applyAlignment="1">
      <alignment horizontal="center"/>
      <protection/>
    </xf>
    <xf numFmtId="0" fontId="0" fillId="0" borderId="0" xfId="44" applyFont="1" applyFill="1" applyBorder="1">
      <alignment/>
      <protection/>
    </xf>
    <xf numFmtId="0" fontId="0" fillId="0" borderId="33" xfId="44" applyFont="1" applyFill="1" applyBorder="1" applyAlignment="1">
      <alignment horizontal="center"/>
      <protection/>
    </xf>
    <xf numFmtId="0" fontId="0" fillId="0" borderId="37" xfId="44" applyFont="1" applyFill="1" applyBorder="1" applyAlignment="1">
      <alignment horizontal="center"/>
      <protection/>
    </xf>
    <xf numFmtId="0" fontId="0" fillId="0" borderId="58" xfId="44" applyFont="1" applyFill="1" applyBorder="1" applyAlignment="1">
      <alignment horizontal="center"/>
      <protection/>
    </xf>
    <xf numFmtId="0" fontId="0" fillId="0" borderId="39" xfId="44" applyFont="1" applyFill="1" applyBorder="1" applyAlignment="1">
      <alignment horizontal="center"/>
      <protection/>
    </xf>
    <xf numFmtId="0" fontId="0" fillId="0" borderId="39" xfId="44" applyNumberFormat="1" applyFont="1" applyFill="1" applyBorder="1" applyAlignment="1">
      <alignment horizontal="center"/>
      <protection/>
    </xf>
    <xf numFmtId="0" fontId="0" fillId="0" borderId="76" xfId="44" applyFont="1" applyFill="1" applyBorder="1">
      <alignment/>
      <protection/>
    </xf>
    <xf numFmtId="0" fontId="0" fillId="0" borderId="77" xfId="44" applyFont="1" applyFill="1" applyBorder="1">
      <alignment/>
      <protection/>
    </xf>
    <xf numFmtId="0" fontId="0" fillId="0" borderId="78" xfId="44" applyFont="1" applyFill="1" applyBorder="1" applyAlignment="1">
      <alignment horizontal="center"/>
      <protection/>
    </xf>
    <xf numFmtId="0" fontId="0" fillId="0" borderId="35" xfId="44" applyFont="1" applyFill="1" applyBorder="1" applyAlignment="1">
      <alignment horizontal="center"/>
      <protection/>
    </xf>
    <xf numFmtId="0" fontId="0" fillId="0" borderId="54" xfId="44" applyFont="1" applyFill="1" applyBorder="1" applyAlignment="1">
      <alignment horizontal="center" vertical="center"/>
      <protection/>
    </xf>
    <xf numFmtId="0" fontId="0" fillId="0" borderId="41" xfId="44" applyFont="1" applyFill="1" applyBorder="1" applyAlignment="1">
      <alignment horizontal="center" vertical="center"/>
      <protection/>
    </xf>
    <xf numFmtId="0" fontId="0" fillId="0" borderId="58" xfId="44" applyFont="1" applyFill="1" applyBorder="1" applyAlignment="1">
      <alignment horizontal="center" vertical="center"/>
      <protection/>
    </xf>
    <xf numFmtId="0" fontId="0" fillId="0" borderId="39" xfId="44" applyFont="1" applyFill="1" applyBorder="1" applyAlignment="1">
      <alignment horizontal="center" vertical="center"/>
      <protection/>
    </xf>
    <xf numFmtId="0" fontId="0" fillId="0" borderId="57" xfId="44" applyFont="1" applyFill="1" applyBorder="1" applyAlignment="1">
      <alignment horizontal="center" vertical="center"/>
      <protection/>
    </xf>
    <xf numFmtId="0" fontId="0" fillId="0" borderId="34" xfId="44" applyNumberFormat="1" applyFont="1" applyFill="1" applyBorder="1" applyAlignment="1">
      <alignment horizontal="center"/>
      <protection/>
    </xf>
    <xf numFmtId="0" fontId="0" fillId="0" borderId="26" xfId="44" applyFont="1" applyFill="1" applyBorder="1">
      <alignment/>
      <protection/>
    </xf>
    <xf numFmtId="0" fontId="0" fillId="0" borderId="20" xfId="44" applyFont="1" applyFill="1" applyBorder="1">
      <alignment/>
      <protection/>
    </xf>
    <xf numFmtId="0" fontId="0" fillId="0" borderId="41" xfId="44" applyFont="1" applyFill="1" applyBorder="1">
      <alignment/>
      <protection/>
    </xf>
    <xf numFmtId="0" fontId="0" fillId="0" borderId="54" xfId="44" applyFont="1" applyFill="1" applyBorder="1">
      <alignment/>
      <protection/>
    </xf>
    <xf numFmtId="0" fontId="0" fillId="0" borderId="24" xfId="44" applyFont="1" applyFill="1" applyBorder="1">
      <alignment/>
      <protection/>
    </xf>
    <xf numFmtId="0" fontId="0" fillId="0" borderId="37" xfId="44" applyFont="1" applyFill="1" applyBorder="1" applyAlignment="1">
      <alignment horizontal="center" vertical="center"/>
      <protection/>
    </xf>
    <xf numFmtId="0" fontId="0" fillId="0" borderId="0" xfId="44" applyFill="1" applyBorder="1" applyAlignment="1">
      <alignment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0" fillId="0" borderId="26" xfId="44" applyFill="1" applyBorder="1" applyAlignment="1">
      <alignment vertical="center"/>
      <protection/>
    </xf>
    <xf numFmtId="0" fontId="0" fillId="0" borderId="76" xfId="44" applyFont="1" applyFill="1" applyBorder="1" applyAlignment="1">
      <alignment vertical="center"/>
      <protection/>
    </xf>
    <xf numFmtId="0" fontId="0" fillId="0" borderId="79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vertic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0" fontId="1" fillId="0" borderId="39" xfId="53" applyFont="1" applyFill="1" applyBorder="1" applyAlignment="1">
      <alignment horizontal="center" vertical="center"/>
      <protection/>
    </xf>
    <xf numFmtId="0" fontId="1" fillId="0" borderId="47" xfId="53" applyFont="1" applyFill="1" applyBorder="1" applyAlignment="1">
      <alignment horizontal="center" vertical="center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0" fillId="0" borderId="22" xfId="44" applyFill="1" applyBorder="1" applyAlignment="1">
      <alignment horizontal="center" vertical="center" shrinkToFit="1"/>
      <protection/>
    </xf>
    <xf numFmtId="0" fontId="0" fillId="0" borderId="0" xfId="44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0" xfId="44" applyFill="1" applyAlignment="1">
      <alignment vertical="center"/>
      <protection/>
    </xf>
    <xf numFmtId="165" fontId="19" fillId="0" borderId="0" xfId="44" applyNumberFormat="1" applyFont="1" applyFill="1" applyBorder="1" applyAlignment="1">
      <alignment vertical="center"/>
      <protection/>
    </xf>
    <xf numFmtId="0" fontId="1" fillId="0" borderId="34" xfId="53" applyFont="1" applyFill="1" applyBorder="1" applyAlignment="1">
      <alignment horizontal="center" vertical="center"/>
      <protection/>
    </xf>
    <xf numFmtId="0" fontId="0" fillId="0" borderId="0" xfId="44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44" applyFill="1" applyAlignment="1">
      <alignment horizontal="center" vertical="center"/>
      <protection/>
    </xf>
    <xf numFmtId="165" fontId="19" fillId="0" borderId="0" xfId="44" applyNumberFormat="1" applyFont="1" applyFill="1" applyBorder="1" applyAlignment="1">
      <alignment horizontal="center" vertical="center"/>
      <protection/>
    </xf>
    <xf numFmtId="0" fontId="0" fillId="0" borderId="15" xfId="44" applyFill="1" applyBorder="1" applyAlignment="1">
      <alignment horizontal="center" vertical="center" shrinkToFit="1"/>
      <protection/>
    </xf>
    <xf numFmtId="0" fontId="0" fillId="0" borderId="0" xfId="44" applyFont="1" applyFill="1" applyAlignment="1">
      <alignment horizontal="center" vertical="center"/>
      <protection/>
    </xf>
    <xf numFmtId="0" fontId="0" fillId="0" borderId="0" xfId="44" applyFont="1" applyFill="1" applyBorder="1" applyAlignment="1">
      <alignment horizontal="center" wrapText="1"/>
      <protection/>
    </xf>
    <xf numFmtId="0" fontId="4" fillId="0" borderId="22" xfId="44" applyFont="1" applyFill="1" applyBorder="1" applyAlignment="1">
      <alignment horizontal="center" shrinkToFit="1"/>
      <protection/>
    </xf>
    <xf numFmtId="0" fontId="17" fillId="0" borderId="16" xfId="44" applyFont="1" applyFill="1" applyBorder="1" applyAlignment="1">
      <alignment horizontal="center" shrinkToFit="1"/>
      <protection/>
    </xf>
    <xf numFmtId="0" fontId="17" fillId="0" borderId="63" xfId="44" applyFont="1" applyFill="1" applyBorder="1" applyAlignment="1">
      <alignment horizontal="center" shrinkToFit="1"/>
      <protection/>
    </xf>
    <xf numFmtId="0" fontId="4" fillId="0" borderId="15" xfId="44" applyFont="1" applyFill="1" applyBorder="1" applyAlignment="1">
      <alignment horizontal="center"/>
      <protection/>
    </xf>
    <xf numFmtId="0" fontId="0" fillId="0" borderId="19" xfId="44" applyFont="1" applyFill="1" applyBorder="1" applyAlignment="1">
      <alignment horizontal="left" wrapText="1"/>
      <protection/>
    </xf>
    <xf numFmtId="0" fontId="4" fillId="0" borderId="48" xfId="44" applyFont="1" applyFill="1" applyBorder="1" applyAlignment="1">
      <alignment horizontal="center"/>
      <protection/>
    </xf>
    <xf numFmtId="0" fontId="0" fillId="0" borderId="48" xfId="44" applyFont="1" applyFill="1" applyBorder="1" applyAlignment="1">
      <alignment horizontal="right"/>
      <protection/>
    </xf>
    <xf numFmtId="0" fontId="8" fillId="0" borderId="16" xfId="53" applyFont="1" applyFill="1" applyBorder="1" applyAlignment="1">
      <alignment horizontal="left" wrapText="1"/>
      <protection/>
    </xf>
    <xf numFmtId="0" fontId="1" fillId="0" borderId="19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wrapText="1"/>
      <protection/>
    </xf>
    <xf numFmtId="0" fontId="1" fillId="0" borderId="19" xfId="53" applyFont="1" applyFill="1" applyBorder="1" applyAlignment="1">
      <alignment horizontal="left" wrapText="1"/>
      <protection/>
    </xf>
    <xf numFmtId="0" fontId="1" fillId="0" borderId="80" xfId="53" applyFont="1" applyFill="1" applyBorder="1" applyAlignment="1">
      <alignment wrapText="1"/>
      <protection/>
    </xf>
    <xf numFmtId="0" fontId="1" fillId="0" borderId="81" xfId="53" applyFont="1" applyFill="1" applyBorder="1" applyAlignment="1">
      <alignment horizontal="left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20" fillId="0" borderId="19" xfId="53" applyFont="1" applyFill="1" applyBorder="1" applyAlignment="1">
      <alignment horizontal="left" wrapText="1"/>
      <protection/>
    </xf>
    <xf numFmtId="0" fontId="1" fillId="0" borderId="82" xfId="53" applyFont="1" applyFill="1" applyBorder="1" applyAlignment="1">
      <alignment horizontal="left" wrapText="1"/>
      <protection/>
    </xf>
    <xf numFmtId="0" fontId="1" fillId="33" borderId="80" xfId="53" applyFont="1" applyFill="1" applyBorder="1" applyAlignment="1">
      <alignment wrapText="1"/>
      <protection/>
    </xf>
    <xf numFmtId="0" fontId="0" fillId="0" borderId="19" xfId="44" applyFont="1" applyFill="1" applyBorder="1" applyAlignment="1">
      <alignment horizontal="left" wrapText="1"/>
      <protection/>
    </xf>
    <xf numFmtId="0" fontId="1" fillId="0" borderId="65" xfId="53" applyFont="1" applyFill="1" applyBorder="1" applyAlignment="1">
      <alignment horizontal="left" wrapText="1"/>
      <protection/>
    </xf>
    <xf numFmtId="0" fontId="8" fillId="0" borderId="63" xfId="53" applyFont="1" applyFill="1" applyBorder="1" applyAlignment="1">
      <alignment horizontal="left" wrapText="1"/>
      <protection/>
    </xf>
    <xf numFmtId="0" fontId="20" fillId="0" borderId="83" xfId="53" applyFont="1" applyFill="1" applyBorder="1" applyAlignment="1">
      <alignment horizontal="left" wrapText="1"/>
      <protection/>
    </xf>
    <xf numFmtId="0" fontId="1" fillId="0" borderId="65" xfId="53" applyFont="1" applyFill="1" applyBorder="1" applyAlignment="1">
      <alignment horizontal="left" wrapText="1"/>
      <protection/>
    </xf>
    <xf numFmtId="0" fontId="1" fillId="0" borderId="19" xfId="53" applyFont="1" applyFill="1" applyBorder="1" applyAlignment="1">
      <alignment vertical="center" wrapText="1"/>
      <protection/>
    </xf>
    <xf numFmtId="0" fontId="1" fillId="0" borderId="25" xfId="53" applyFont="1" applyFill="1" applyBorder="1" applyAlignment="1">
      <alignment horizontal="left" wrapText="1"/>
      <protection/>
    </xf>
    <xf numFmtId="0" fontId="1" fillId="0" borderId="25" xfId="53" applyFont="1" applyFill="1" applyBorder="1" applyAlignment="1">
      <alignment horizontal="left" vertical="center" wrapText="1"/>
      <protection/>
    </xf>
    <xf numFmtId="0" fontId="1" fillId="0" borderId="61" xfId="53" applyFont="1" applyFill="1" applyBorder="1" applyAlignment="1">
      <alignment horizontal="left" vertical="center" wrapText="1"/>
      <protection/>
    </xf>
    <xf numFmtId="0" fontId="1" fillId="0" borderId="56" xfId="53" applyFont="1" applyFill="1" applyBorder="1" applyAlignment="1">
      <alignment horizontal="left" wrapText="1"/>
      <protection/>
    </xf>
    <xf numFmtId="0" fontId="0" fillId="0" borderId="59" xfId="44" applyFont="1" applyFill="1" applyBorder="1" applyAlignment="1">
      <alignment horizontal="left" wrapText="1"/>
      <protection/>
    </xf>
    <xf numFmtId="0" fontId="6" fillId="0" borderId="48" xfId="53" applyFont="1" applyFill="1" applyBorder="1" applyAlignment="1">
      <alignment horizontal="right"/>
      <protection/>
    </xf>
    <xf numFmtId="0" fontId="2" fillId="0" borderId="48" xfId="53" applyFont="1" applyFill="1" applyBorder="1" applyAlignment="1">
      <alignment horizontal="center"/>
      <protection/>
    </xf>
    <xf numFmtId="0" fontId="2" fillId="0" borderId="48" xfId="53" applyFont="1" applyFill="1" applyBorder="1" applyAlignment="1">
      <alignment horizontal="center"/>
      <protection/>
    </xf>
    <xf numFmtId="0" fontId="0" fillId="0" borderId="17" xfId="44" applyFont="1" applyFill="1" applyBorder="1" applyAlignment="1">
      <alignment horizontal="center" wrapText="1"/>
      <protection/>
    </xf>
    <xf numFmtId="0" fontId="0" fillId="0" borderId="20" xfId="44" applyFont="1" applyFill="1" applyBorder="1" applyAlignment="1">
      <alignment horizontal="center" wrapText="1"/>
      <protection/>
    </xf>
    <xf numFmtId="0" fontId="0" fillId="0" borderId="84" xfId="44" applyFont="1" applyFill="1" applyBorder="1" applyAlignment="1">
      <alignment horizontal="center"/>
      <protection/>
    </xf>
    <xf numFmtId="0" fontId="0" fillId="0" borderId="85" xfId="44" applyFont="1" applyFill="1" applyBorder="1" applyAlignment="1">
      <alignment horizontal="center"/>
      <protection/>
    </xf>
    <xf numFmtId="0" fontId="0" fillId="0" borderId="86" xfId="44" applyFont="1" applyFill="1" applyBorder="1" applyAlignment="1">
      <alignment horizontal="center"/>
      <protection/>
    </xf>
    <xf numFmtId="0" fontId="1" fillId="0" borderId="48" xfId="53" applyFont="1" applyFill="1" applyBorder="1" applyAlignment="1">
      <alignment horizontal="left"/>
      <protection/>
    </xf>
    <xf numFmtId="0" fontId="0" fillId="0" borderId="26" xfId="44" applyFont="1" applyFill="1" applyBorder="1" applyAlignment="1">
      <alignment horizontal="left" wrapText="1"/>
      <protection/>
    </xf>
    <xf numFmtId="0" fontId="0" fillId="0" borderId="58" xfId="44" applyFont="1" applyFill="1" applyBorder="1" applyAlignment="1">
      <alignment horizontal="center" vertical="center" wrapText="1"/>
      <protection/>
    </xf>
    <xf numFmtId="0" fontId="0" fillId="0" borderId="57" xfId="44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center"/>
      <protection/>
    </xf>
    <xf numFmtId="0" fontId="0" fillId="0" borderId="26" xfId="44" applyFont="1" applyFill="1" applyBorder="1" applyAlignment="1">
      <alignment horizontal="center" vertical="center" wrapText="1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0" fillId="0" borderId="54" xfId="44" applyFont="1" applyFill="1" applyBorder="1" applyAlignment="1">
      <alignment horizontal="center" vertical="center" wrapText="1"/>
      <protection/>
    </xf>
    <xf numFmtId="0" fontId="65" fillId="0" borderId="87" xfId="0" applyFont="1" applyBorder="1" applyAlignment="1">
      <alignment horizontal="center"/>
    </xf>
    <xf numFmtId="0" fontId="65" fillId="0" borderId="88" xfId="0" applyFont="1" applyBorder="1" applyAlignment="1">
      <alignment horizontal="center"/>
    </xf>
    <xf numFmtId="0" fontId="65" fillId="0" borderId="89" xfId="0" applyFont="1" applyBorder="1" applyAlignment="1">
      <alignment horizontal="center"/>
    </xf>
    <xf numFmtId="0" fontId="65" fillId="0" borderId="90" xfId="0" applyFont="1" applyBorder="1" applyAlignment="1">
      <alignment horizontal="right" vertical="center" wrapText="1" indent="1"/>
    </xf>
    <xf numFmtId="0" fontId="65" fillId="0" borderId="68" xfId="0" applyFont="1" applyBorder="1" applyAlignment="1">
      <alignment horizontal="right" vertical="center" wrapText="1" inden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180975</xdr:colOff>
      <xdr:row>0</xdr:row>
      <xdr:rowOff>66675</xdr:rowOff>
    </xdr:from>
    <xdr:to>
      <xdr:col>67</xdr:col>
      <xdr:colOff>0</xdr:colOff>
      <xdr:row>0</xdr:row>
      <xdr:rowOff>638175</xdr:rowOff>
    </xdr:to>
    <xdr:sp>
      <xdr:nvSpPr>
        <xdr:cNvPr id="1" name="pole tekstowe 1"/>
        <xdr:cNvSpPr>
          <a:spLocks/>
        </xdr:cNvSpPr>
      </xdr:nvSpPr>
      <xdr:spPr>
        <a:xfrm>
          <a:off x="14230350" y="66675"/>
          <a:ext cx="8058150" cy="5715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Załacznik nr 1  do Uchwały nr   8 /2018 Rady Instytutu Inżynerii Technicznej   PWSTE
</a:t>
          </a:r>
          <a:r>
            <a:rPr lang="en-US" cap="none" sz="1100" b="0" i="0" u="none" baseline="0">
              <a:solidFill>
                <a:srgbClr val="000000"/>
              </a:solidFill>
            </a:rPr>
            <a:t> z dnia   06.04.2018 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25"/>
  <sheetViews>
    <sheetView tabSelected="1" zoomScale="70" zoomScaleNormal="70" zoomScalePageLayoutView="0" workbookViewId="0" topLeftCell="A1">
      <selection activeCell="C69" sqref="C69"/>
    </sheetView>
  </sheetViews>
  <sheetFormatPr defaultColWidth="8.8515625" defaultRowHeight="12.75"/>
  <cols>
    <col min="1" max="1" width="5.28125" style="1" customWidth="1"/>
    <col min="2" max="2" width="5.140625" style="83" customWidth="1"/>
    <col min="3" max="3" width="42.8515625" style="83" customWidth="1"/>
    <col min="4" max="4" width="8.8515625" style="1" customWidth="1"/>
    <col min="5" max="5" width="6.7109375" style="1" customWidth="1"/>
    <col min="6" max="8" width="4.7109375" style="1" customWidth="1"/>
    <col min="9" max="10" width="4.00390625" style="1" customWidth="1"/>
    <col min="11" max="11" width="4.8515625" style="1" customWidth="1"/>
    <col min="12" max="14" width="4.00390625" style="1" customWidth="1"/>
    <col min="15" max="16" width="4.7109375" style="1" customWidth="1"/>
    <col min="17" max="19" width="4.00390625" style="1" customWidth="1"/>
    <col min="20" max="20" width="4.8515625" style="1" customWidth="1"/>
    <col min="21" max="23" width="4.00390625" style="1" customWidth="1"/>
    <col min="24" max="24" width="4.7109375" style="1" customWidth="1"/>
    <col min="25" max="25" width="4.00390625" style="1" customWidth="1"/>
    <col min="26" max="26" width="4.7109375" style="1" customWidth="1"/>
    <col min="27" max="28" width="4.00390625" style="1" customWidth="1"/>
    <col min="29" max="29" width="5.140625" style="1" customWidth="1"/>
    <col min="30" max="32" width="4.00390625" style="1" customWidth="1"/>
    <col min="33" max="33" width="4.7109375" style="1" customWidth="1"/>
    <col min="34" max="34" width="4.00390625" style="1" customWidth="1"/>
    <col min="35" max="35" width="4.7109375" style="1" customWidth="1"/>
    <col min="36" max="37" width="4.00390625" style="1" customWidth="1"/>
    <col min="38" max="38" width="4.57421875" style="304" customWidth="1"/>
    <col min="39" max="41" width="4.00390625" style="1" customWidth="1"/>
    <col min="42" max="42" width="4.7109375" style="1" customWidth="1"/>
    <col min="43" max="43" width="4.00390625" style="1" customWidth="1"/>
    <col min="44" max="44" width="4.7109375" style="1" customWidth="1"/>
    <col min="45" max="46" width="4.00390625" style="1" customWidth="1"/>
    <col min="47" max="47" width="4.57421875" style="304" customWidth="1"/>
    <col min="48" max="50" width="4.00390625" style="1" customWidth="1"/>
    <col min="51" max="51" width="4.7109375" style="1" customWidth="1"/>
    <col min="52" max="52" width="4.00390625" style="1" customWidth="1"/>
    <col min="53" max="54" width="4.7109375" style="1" customWidth="1"/>
    <col min="55" max="55" width="4.00390625" style="1" customWidth="1"/>
    <col min="56" max="56" width="5.421875" style="309" customWidth="1"/>
    <col min="57" max="57" width="4.7109375" style="1" customWidth="1"/>
    <col min="58" max="61" width="4.00390625" style="1" customWidth="1"/>
    <col min="62" max="62" width="4.7109375" style="87" customWidth="1"/>
    <col min="63" max="64" width="4.00390625" style="1" customWidth="1"/>
    <col min="65" max="65" width="4.57421875" style="304" customWidth="1"/>
    <col min="66" max="68" width="4.00390625" style="1" customWidth="1"/>
    <col min="69" max="69" width="7.00390625" style="101" customWidth="1"/>
    <col min="70" max="70" width="9.140625" style="242" customWidth="1"/>
    <col min="71" max="74" width="9.140625" style="1" customWidth="1"/>
    <col min="75" max="16384" width="8.8515625" style="1" customWidth="1"/>
  </cols>
  <sheetData>
    <row r="1" spans="1:70" s="2" customFormat="1" ht="65.25" customHeight="1">
      <c r="A1" s="102" t="s">
        <v>153</v>
      </c>
      <c r="B1" s="103"/>
      <c r="C1" s="100"/>
      <c r="D1" s="92"/>
      <c r="E1" s="104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05"/>
      <c r="Y1" s="105"/>
      <c r="Z1" s="105"/>
      <c r="AA1" s="92"/>
      <c r="AB1" s="92"/>
      <c r="AC1" s="92"/>
      <c r="AD1" s="105"/>
      <c r="AE1" s="105"/>
      <c r="AF1" s="105"/>
      <c r="AG1" s="105"/>
      <c r="AH1" s="105"/>
      <c r="AI1" s="105"/>
      <c r="AJ1" s="92"/>
      <c r="AK1" s="92"/>
      <c r="AL1" s="291"/>
      <c r="AM1" s="105"/>
      <c r="AN1" s="105"/>
      <c r="AO1" s="105"/>
      <c r="AP1" s="105"/>
      <c r="AQ1" s="105"/>
      <c r="AR1" s="105"/>
      <c r="AS1" s="92"/>
      <c r="AT1" s="92"/>
      <c r="AU1" s="291"/>
      <c r="AV1" s="1"/>
      <c r="AW1" s="1"/>
      <c r="AX1" s="1"/>
      <c r="AY1" s="1"/>
      <c r="AZ1" s="1"/>
      <c r="BA1" s="1"/>
      <c r="BB1" s="92"/>
      <c r="BC1" s="92"/>
      <c r="BD1" s="307"/>
      <c r="BE1" s="1"/>
      <c r="BF1" s="1"/>
      <c r="BG1" s="1"/>
      <c r="BH1" s="1"/>
      <c r="BI1" s="1"/>
      <c r="BJ1" s="87"/>
      <c r="BK1" s="92"/>
      <c r="BL1" s="92"/>
      <c r="BM1" s="291"/>
      <c r="BN1" s="1"/>
      <c r="BO1" s="1"/>
      <c r="BP1" s="1"/>
      <c r="BR1" s="239"/>
    </row>
    <row r="2" spans="1:70" s="2" customFormat="1" ht="18.75" thickBot="1">
      <c r="A2" s="106"/>
      <c r="B2" s="107"/>
      <c r="C2" s="97"/>
      <c r="O2" s="108"/>
      <c r="P2" s="108"/>
      <c r="Q2" s="108"/>
      <c r="U2" s="108"/>
      <c r="V2" s="108"/>
      <c r="W2" s="108"/>
      <c r="X2" s="1"/>
      <c r="Y2" s="1"/>
      <c r="Z2" s="109"/>
      <c r="AD2" s="1"/>
      <c r="AE2" s="1"/>
      <c r="AF2" s="1"/>
      <c r="AG2" s="1"/>
      <c r="AH2" s="1"/>
      <c r="AI2" s="1"/>
      <c r="AL2" s="291"/>
      <c r="AM2" s="1"/>
      <c r="AN2" s="1"/>
      <c r="AO2" s="1"/>
      <c r="AP2" s="1"/>
      <c r="AQ2" s="1"/>
      <c r="AR2" s="1"/>
      <c r="AU2" s="291"/>
      <c r="AV2" s="1"/>
      <c r="AW2" s="1"/>
      <c r="AX2" s="1"/>
      <c r="AY2" s="1"/>
      <c r="AZ2" s="1"/>
      <c r="BA2" s="1"/>
      <c r="BD2" s="307"/>
      <c r="BE2" s="1"/>
      <c r="BF2" s="1"/>
      <c r="BG2" s="1"/>
      <c r="BH2" s="1"/>
      <c r="BI2" s="1"/>
      <c r="BJ2" s="87"/>
      <c r="BM2" s="291"/>
      <c r="BN2" s="1"/>
      <c r="BO2" s="1"/>
      <c r="BP2" s="1"/>
      <c r="BR2" s="239"/>
    </row>
    <row r="3" spans="1:70" s="2" customFormat="1" ht="18.75" thickBot="1">
      <c r="A3" s="38" t="s">
        <v>0</v>
      </c>
      <c r="B3" s="343" t="s">
        <v>1</v>
      </c>
      <c r="C3" s="343"/>
      <c r="D3" s="343"/>
      <c r="E3" s="343"/>
      <c r="F3" s="344" t="s">
        <v>2</v>
      </c>
      <c r="G3" s="344"/>
      <c r="H3" s="344"/>
      <c r="I3" s="344"/>
      <c r="J3" s="344"/>
      <c r="K3" s="344"/>
      <c r="L3" s="344"/>
      <c r="M3" s="344"/>
      <c r="N3" s="344"/>
      <c r="O3" s="345" t="s">
        <v>3</v>
      </c>
      <c r="P3" s="345"/>
      <c r="Q3" s="345"/>
      <c r="R3" s="345"/>
      <c r="S3" s="345"/>
      <c r="T3" s="345"/>
      <c r="U3" s="345"/>
      <c r="V3" s="345"/>
      <c r="W3" s="345"/>
      <c r="X3" s="344" t="s">
        <v>4</v>
      </c>
      <c r="Y3" s="344"/>
      <c r="Z3" s="344"/>
      <c r="AA3" s="344"/>
      <c r="AB3" s="344"/>
      <c r="AC3" s="344"/>
      <c r="AD3" s="344"/>
      <c r="AE3" s="344"/>
      <c r="AF3" s="344"/>
      <c r="AG3" s="344" t="s">
        <v>5</v>
      </c>
      <c r="AH3" s="344"/>
      <c r="AI3" s="344"/>
      <c r="AJ3" s="344"/>
      <c r="AK3" s="344"/>
      <c r="AL3" s="344"/>
      <c r="AM3" s="344"/>
      <c r="AN3" s="344"/>
      <c r="AO3" s="344"/>
      <c r="AP3" s="344" t="s">
        <v>6</v>
      </c>
      <c r="AQ3" s="344"/>
      <c r="AR3" s="344"/>
      <c r="AS3" s="344"/>
      <c r="AT3" s="344"/>
      <c r="AU3" s="344"/>
      <c r="AV3" s="344"/>
      <c r="AW3" s="344"/>
      <c r="AX3" s="344"/>
      <c r="AY3" s="344" t="s">
        <v>7</v>
      </c>
      <c r="AZ3" s="344"/>
      <c r="BA3" s="344"/>
      <c r="BB3" s="344"/>
      <c r="BC3" s="344"/>
      <c r="BD3" s="344"/>
      <c r="BE3" s="344"/>
      <c r="BF3" s="344"/>
      <c r="BG3" s="344"/>
      <c r="BH3" s="344" t="s">
        <v>8</v>
      </c>
      <c r="BI3" s="344"/>
      <c r="BJ3" s="344"/>
      <c r="BK3" s="344"/>
      <c r="BL3" s="344"/>
      <c r="BM3" s="344"/>
      <c r="BN3" s="344"/>
      <c r="BO3" s="344"/>
      <c r="BP3" s="344"/>
      <c r="BQ3" s="110"/>
      <c r="BR3" s="346" t="s">
        <v>123</v>
      </c>
    </row>
    <row r="4" spans="1:70" s="2" customFormat="1" ht="13.5" thickBot="1">
      <c r="A4" s="111"/>
      <c r="B4" s="351" t="s">
        <v>9</v>
      </c>
      <c r="C4" s="351"/>
      <c r="D4" s="351"/>
      <c r="E4" s="112" t="s">
        <v>10</v>
      </c>
      <c r="F4" s="344"/>
      <c r="G4" s="344"/>
      <c r="H4" s="344"/>
      <c r="I4" s="344"/>
      <c r="J4" s="344"/>
      <c r="K4" s="344"/>
      <c r="L4" s="344"/>
      <c r="M4" s="344"/>
      <c r="N4" s="344"/>
      <c r="O4" s="345"/>
      <c r="P4" s="345"/>
      <c r="Q4" s="345"/>
      <c r="R4" s="345"/>
      <c r="S4" s="345"/>
      <c r="T4" s="345"/>
      <c r="U4" s="345"/>
      <c r="V4" s="345"/>
      <c r="W4" s="345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113" t="s">
        <v>11</v>
      </c>
      <c r="BR4" s="347"/>
    </row>
    <row r="5" spans="1:70" s="2" customFormat="1" ht="16.5" customHeight="1" thickBot="1">
      <c r="A5" s="114"/>
      <c r="B5" s="334" t="s">
        <v>12</v>
      </c>
      <c r="C5" s="334"/>
      <c r="D5" s="115" t="s">
        <v>13</v>
      </c>
      <c r="E5" s="116">
        <f>SUM(E6:E13)</f>
        <v>345</v>
      </c>
      <c r="F5" s="3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6" t="s">
        <v>20</v>
      </c>
      <c r="M5" s="7" t="s">
        <v>11</v>
      </c>
      <c r="N5" s="8" t="s">
        <v>21</v>
      </c>
      <c r="O5" s="3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5" t="s">
        <v>19</v>
      </c>
      <c r="U5" s="6" t="s">
        <v>20</v>
      </c>
      <c r="V5" s="7" t="s">
        <v>11</v>
      </c>
      <c r="W5" s="8" t="s">
        <v>21</v>
      </c>
      <c r="X5" s="3" t="s">
        <v>14</v>
      </c>
      <c r="Y5" s="4" t="s">
        <v>15</v>
      </c>
      <c r="Z5" s="4" t="s">
        <v>16</v>
      </c>
      <c r="AA5" s="4" t="s">
        <v>17</v>
      </c>
      <c r="AB5" s="4" t="s">
        <v>18</v>
      </c>
      <c r="AC5" s="5" t="s">
        <v>19</v>
      </c>
      <c r="AD5" s="6" t="s">
        <v>20</v>
      </c>
      <c r="AE5" s="7" t="s">
        <v>11</v>
      </c>
      <c r="AF5" s="8" t="s">
        <v>21</v>
      </c>
      <c r="AG5" s="3" t="s">
        <v>14</v>
      </c>
      <c r="AH5" s="4" t="s">
        <v>15</v>
      </c>
      <c r="AI5" s="4" t="s">
        <v>16</v>
      </c>
      <c r="AJ5" s="4" t="s">
        <v>17</v>
      </c>
      <c r="AK5" s="4" t="s">
        <v>18</v>
      </c>
      <c r="AL5" s="292" t="s">
        <v>19</v>
      </c>
      <c r="AM5" s="6" t="s">
        <v>20</v>
      </c>
      <c r="AN5" s="7" t="s">
        <v>11</v>
      </c>
      <c r="AO5" s="9" t="s">
        <v>21</v>
      </c>
      <c r="AP5" s="3" t="s">
        <v>14</v>
      </c>
      <c r="AQ5" s="4" t="s">
        <v>15</v>
      </c>
      <c r="AR5" s="4" t="s">
        <v>16</v>
      </c>
      <c r="AS5" s="4" t="s">
        <v>17</v>
      </c>
      <c r="AT5" s="4" t="s">
        <v>18</v>
      </c>
      <c r="AU5" s="292" t="s">
        <v>19</v>
      </c>
      <c r="AV5" s="6" t="s">
        <v>20</v>
      </c>
      <c r="AW5" s="7" t="s">
        <v>11</v>
      </c>
      <c r="AX5" s="8" t="s">
        <v>21</v>
      </c>
      <c r="AY5" s="3" t="s">
        <v>14</v>
      </c>
      <c r="AZ5" s="4" t="s">
        <v>15</v>
      </c>
      <c r="BA5" s="4" t="s">
        <v>16</v>
      </c>
      <c r="BB5" s="4" t="s">
        <v>17</v>
      </c>
      <c r="BC5" s="4" t="s">
        <v>18</v>
      </c>
      <c r="BD5" s="292" t="s">
        <v>19</v>
      </c>
      <c r="BE5" s="6" t="s">
        <v>20</v>
      </c>
      <c r="BF5" s="7" t="s">
        <v>11</v>
      </c>
      <c r="BG5" s="8" t="s">
        <v>21</v>
      </c>
      <c r="BH5" s="3" t="s">
        <v>14</v>
      </c>
      <c r="BI5" s="4" t="s">
        <v>15</v>
      </c>
      <c r="BJ5" s="10" t="s">
        <v>16</v>
      </c>
      <c r="BK5" s="4" t="s">
        <v>17</v>
      </c>
      <c r="BL5" s="4" t="s">
        <v>18</v>
      </c>
      <c r="BM5" s="292" t="s">
        <v>19</v>
      </c>
      <c r="BN5" s="6" t="s">
        <v>20</v>
      </c>
      <c r="BO5" s="7" t="s">
        <v>11</v>
      </c>
      <c r="BP5" s="8" t="s">
        <v>21</v>
      </c>
      <c r="BQ5" s="61">
        <f>SUM(BQ6:BQ13)</f>
        <v>18</v>
      </c>
      <c r="BR5" s="240"/>
    </row>
    <row r="6" spans="1:70" s="2" customFormat="1" ht="12.75" customHeight="1">
      <c r="A6" s="11">
        <v>1</v>
      </c>
      <c r="B6" s="341" t="s">
        <v>22</v>
      </c>
      <c r="C6" s="341" t="s">
        <v>22</v>
      </c>
      <c r="D6" s="117"/>
      <c r="E6" s="12">
        <f aca="true" t="shared" si="0" ref="E6:E13">SUM(F6:L6)+SUM(O6:U6)+SUM(X6:AD6)+SUM(AG6:AM6)+SUM(AP6:AV6)+SUM(AY6:BE6)+SUM(BH6:BN6)</f>
        <v>120</v>
      </c>
      <c r="F6" s="118"/>
      <c r="G6" s="119"/>
      <c r="H6" s="119">
        <v>30</v>
      </c>
      <c r="I6" s="119"/>
      <c r="J6" s="119"/>
      <c r="K6" s="120"/>
      <c r="L6" s="121"/>
      <c r="M6" s="122">
        <v>2</v>
      </c>
      <c r="N6" s="122"/>
      <c r="O6" s="118"/>
      <c r="P6" s="119"/>
      <c r="Q6" s="119">
        <v>30</v>
      </c>
      <c r="R6" s="119"/>
      <c r="S6" s="119"/>
      <c r="T6" s="120"/>
      <c r="U6" s="121"/>
      <c r="V6" s="122">
        <v>2</v>
      </c>
      <c r="W6" s="122"/>
      <c r="X6" s="118"/>
      <c r="Y6" s="119"/>
      <c r="Z6" s="119">
        <v>30</v>
      </c>
      <c r="AA6" s="119"/>
      <c r="AB6" s="119"/>
      <c r="AC6" s="120"/>
      <c r="AD6" s="121"/>
      <c r="AE6" s="122">
        <v>2</v>
      </c>
      <c r="AF6" s="122"/>
      <c r="AG6" s="118"/>
      <c r="AH6" s="119"/>
      <c r="AI6" s="119">
        <v>30</v>
      </c>
      <c r="AJ6" s="119"/>
      <c r="AK6" s="119"/>
      <c r="AL6" s="167"/>
      <c r="AM6" s="121"/>
      <c r="AN6" s="123">
        <v>3</v>
      </c>
      <c r="AO6" s="123" t="s">
        <v>23</v>
      </c>
      <c r="AP6" s="118"/>
      <c r="AQ6" s="119"/>
      <c r="AR6" s="119"/>
      <c r="AS6" s="119"/>
      <c r="AT6" s="119"/>
      <c r="AU6" s="167"/>
      <c r="AV6" s="121"/>
      <c r="AW6" s="122"/>
      <c r="AX6" s="122"/>
      <c r="AY6" s="118"/>
      <c r="AZ6" s="119"/>
      <c r="BA6" s="119"/>
      <c r="BB6" s="119"/>
      <c r="BC6" s="119"/>
      <c r="BD6" s="167"/>
      <c r="BE6" s="121"/>
      <c r="BF6" s="122"/>
      <c r="BG6" s="122"/>
      <c r="BH6" s="118"/>
      <c r="BI6" s="119"/>
      <c r="BJ6" s="124"/>
      <c r="BK6" s="119"/>
      <c r="BL6" s="119"/>
      <c r="BM6" s="167"/>
      <c r="BN6" s="121"/>
      <c r="BO6" s="122"/>
      <c r="BP6" s="122"/>
      <c r="BQ6" s="13">
        <f aca="true" t="shared" si="1" ref="BQ6:BQ13">M6+V6+AE6+AN6+AW6+BF6+BO6</f>
        <v>9</v>
      </c>
      <c r="BR6" s="152" t="s">
        <v>124</v>
      </c>
    </row>
    <row r="7" spans="1:70" s="2" customFormat="1" ht="12.75" customHeight="1">
      <c r="A7" s="14">
        <v>2</v>
      </c>
      <c r="B7" s="342" t="s">
        <v>127</v>
      </c>
      <c r="C7" s="342"/>
      <c r="D7" s="230"/>
      <c r="E7" s="15">
        <f t="shared" si="0"/>
        <v>30</v>
      </c>
      <c r="F7" s="128"/>
      <c r="G7" s="125"/>
      <c r="H7" s="125"/>
      <c r="I7" s="125"/>
      <c r="J7" s="125"/>
      <c r="K7" s="126"/>
      <c r="L7" s="127"/>
      <c r="M7" s="16"/>
      <c r="N7" s="16"/>
      <c r="O7" s="128"/>
      <c r="P7" s="125"/>
      <c r="Q7" s="125"/>
      <c r="R7" s="125"/>
      <c r="S7" s="125"/>
      <c r="T7" s="126"/>
      <c r="U7" s="127"/>
      <c r="V7" s="16"/>
      <c r="W7" s="16"/>
      <c r="X7" s="128"/>
      <c r="Y7" s="125"/>
      <c r="Z7" s="125"/>
      <c r="AA7" s="125"/>
      <c r="AB7" s="125"/>
      <c r="AC7" s="126"/>
      <c r="AD7" s="127"/>
      <c r="AE7" s="16"/>
      <c r="AF7" s="16"/>
      <c r="AG7" s="128"/>
      <c r="AH7" s="125"/>
      <c r="AI7" s="125"/>
      <c r="AJ7" s="125"/>
      <c r="AK7" s="125"/>
      <c r="AL7" s="77"/>
      <c r="AM7" s="127"/>
      <c r="AN7" s="16"/>
      <c r="AO7" s="16"/>
      <c r="AP7" s="128"/>
      <c r="AQ7" s="125"/>
      <c r="AR7" s="125">
        <v>30</v>
      </c>
      <c r="AS7" s="125"/>
      <c r="AT7" s="125"/>
      <c r="AU7" s="77"/>
      <c r="AV7" s="127"/>
      <c r="AW7" s="16">
        <v>2</v>
      </c>
      <c r="AX7" s="16"/>
      <c r="AY7" s="128"/>
      <c r="AZ7" s="125"/>
      <c r="BA7" s="125"/>
      <c r="BB7" s="125"/>
      <c r="BC7" s="125"/>
      <c r="BD7" s="77"/>
      <c r="BE7" s="127"/>
      <c r="BF7" s="16"/>
      <c r="BG7" s="16"/>
      <c r="BH7" s="128"/>
      <c r="BI7" s="125"/>
      <c r="BJ7" s="129"/>
      <c r="BK7" s="125"/>
      <c r="BL7" s="125"/>
      <c r="BM7" s="77"/>
      <c r="BN7" s="127"/>
      <c r="BO7" s="16"/>
      <c r="BP7" s="16"/>
      <c r="BQ7" s="16">
        <f t="shared" si="1"/>
        <v>2</v>
      </c>
      <c r="BR7" s="152" t="s">
        <v>124</v>
      </c>
    </row>
    <row r="8" spans="1:70" s="2" customFormat="1" ht="12.75" customHeight="1">
      <c r="A8" s="14">
        <v>3</v>
      </c>
      <c r="B8" s="338" t="s">
        <v>24</v>
      </c>
      <c r="C8" s="338" t="s">
        <v>24</v>
      </c>
      <c r="D8" s="130"/>
      <c r="E8" s="15">
        <f t="shared" si="0"/>
        <v>15</v>
      </c>
      <c r="F8" s="128"/>
      <c r="G8" s="125"/>
      <c r="H8" s="125"/>
      <c r="I8" s="125"/>
      <c r="J8" s="125"/>
      <c r="K8" s="126"/>
      <c r="L8" s="127"/>
      <c r="M8" s="16"/>
      <c r="N8" s="16"/>
      <c r="O8" s="128"/>
      <c r="P8" s="125"/>
      <c r="Q8" s="125"/>
      <c r="R8" s="125"/>
      <c r="S8" s="125"/>
      <c r="T8" s="126"/>
      <c r="U8" s="127"/>
      <c r="V8" s="16"/>
      <c r="W8" s="16"/>
      <c r="X8" s="128"/>
      <c r="Y8" s="125"/>
      <c r="Z8" s="125"/>
      <c r="AA8" s="125"/>
      <c r="AB8" s="125"/>
      <c r="AC8" s="126"/>
      <c r="AD8" s="131"/>
      <c r="AE8" s="16"/>
      <c r="AF8" s="16"/>
      <c r="AG8" s="132"/>
      <c r="AH8" s="101"/>
      <c r="AI8" s="101"/>
      <c r="AJ8" s="101"/>
      <c r="AK8" s="101"/>
      <c r="AL8" s="293"/>
      <c r="AM8" s="133"/>
      <c r="AO8" s="16"/>
      <c r="AP8" s="128"/>
      <c r="AQ8" s="125"/>
      <c r="AR8" s="125"/>
      <c r="AS8" s="125"/>
      <c r="AT8" s="125"/>
      <c r="AU8" s="77"/>
      <c r="AV8" s="127"/>
      <c r="AW8" s="16"/>
      <c r="AX8" s="16"/>
      <c r="AY8" s="128">
        <v>15</v>
      </c>
      <c r="AZ8" s="125"/>
      <c r="BA8" s="125"/>
      <c r="BB8" s="125"/>
      <c r="BC8" s="125"/>
      <c r="BD8" s="77"/>
      <c r="BE8" s="127"/>
      <c r="BF8" s="16">
        <v>1</v>
      </c>
      <c r="BG8" s="16"/>
      <c r="BH8" s="128"/>
      <c r="BI8" s="125"/>
      <c r="BJ8" s="129"/>
      <c r="BK8" s="125"/>
      <c r="BL8" s="125"/>
      <c r="BM8" s="77"/>
      <c r="BN8" s="127"/>
      <c r="BO8" s="16"/>
      <c r="BP8" s="16"/>
      <c r="BQ8" s="16">
        <f t="shared" si="1"/>
        <v>1</v>
      </c>
      <c r="BR8" s="240"/>
    </row>
    <row r="9" spans="1:70" s="2" customFormat="1" ht="12.75" customHeight="1">
      <c r="A9" s="14">
        <v>4</v>
      </c>
      <c r="B9" s="339" t="s">
        <v>85</v>
      </c>
      <c r="C9" s="339" t="s">
        <v>25</v>
      </c>
      <c r="D9" s="134"/>
      <c r="E9" s="15">
        <f t="shared" si="0"/>
        <v>30</v>
      </c>
      <c r="G9" s="101"/>
      <c r="H9" s="101"/>
      <c r="I9" s="101"/>
      <c r="J9" s="101"/>
      <c r="K9" s="101"/>
      <c r="L9" s="133"/>
      <c r="N9" s="16"/>
      <c r="O9" s="128"/>
      <c r="P9" s="125"/>
      <c r="Q9" s="125"/>
      <c r="R9" s="125"/>
      <c r="S9" s="125"/>
      <c r="T9" s="126"/>
      <c r="U9" s="127"/>
      <c r="V9" s="16"/>
      <c r="W9" s="16"/>
      <c r="Y9" s="101"/>
      <c r="Z9" s="101"/>
      <c r="AA9" s="101"/>
      <c r="AB9" s="101"/>
      <c r="AC9" s="101"/>
      <c r="AD9" s="133"/>
      <c r="AF9" s="81"/>
      <c r="AG9" s="132"/>
      <c r="AH9" s="101"/>
      <c r="AI9" s="101"/>
      <c r="AJ9" s="101"/>
      <c r="AK9" s="101"/>
      <c r="AL9" s="293"/>
      <c r="AM9" s="133"/>
      <c r="AO9" s="16"/>
      <c r="AP9" s="128">
        <v>15</v>
      </c>
      <c r="AQ9" s="125"/>
      <c r="AR9" s="125"/>
      <c r="AS9" s="126">
        <v>15</v>
      </c>
      <c r="AT9" s="125"/>
      <c r="AU9" s="291"/>
      <c r="AV9" s="127"/>
      <c r="AW9" s="16">
        <v>2</v>
      </c>
      <c r="AX9" s="16"/>
      <c r="AY9" s="128"/>
      <c r="AZ9" s="125"/>
      <c r="BA9" s="125"/>
      <c r="BB9" s="125"/>
      <c r="BC9" s="125"/>
      <c r="BD9" s="77"/>
      <c r="BE9" s="127"/>
      <c r="BF9" s="16"/>
      <c r="BG9" s="16"/>
      <c r="BH9" s="128"/>
      <c r="BI9" s="125"/>
      <c r="BJ9" s="129"/>
      <c r="BK9" s="125"/>
      <c r="BL9" s="125"/>
      <c r="BM9" s="77"/>
      <c r="BN9" s="127"/>
      <c r="BO9" s="16"/>
      <c r="BP9" s="16"/>
      <c r="BQ9" s="16">
        <f t="shared" si="1"/>
        <v>2</v>
      </c>
      <c r="BR9" s="240"/>
    </row>
    <row r="10" spans="1:70" s="2" customFormat="1" ht="12.75" customHeight="1">
      <c r="A10" s="14">
        <v>5</v>
      </c>
      <c r="B10" s="339" t="s">
        <v>26</v>
      </c>
      <c r="C10" s="339" t="s">
        <v>26</v>
      </c>
      <c r="D10" s="134"/>
      <c r="E10" s="15">
        <f t="shared" si="0"/>
        <v>30</v>
      </c>
      <c r="F10" s="128"/>
      <c r="G10" s="125"/>
      <c r="H10" s="126">
        <v>30</v>
      </c>
      <c r="I10" s="125"/>
      <c r="J10" s="125"/>
      <c r="L10" s="127"/>
      <c r="M10" s="16">
        <v>2</v>
      </c>
      <c r="N10" s="16"/>
      <c r="O10" s="128"/>
      <c r="P10" s="125"/>
      <c r="Q10" s="125"/>
      <c r="R10" s="125"/>
      <c r="S10" s="125"/>
      <c r="T10" s="126"/>
      <c r="U10" s="127"/>
      <c r="V10" s="16"/>
      <c r="W10" s="16"/>
      <c r="X10" s="74"/>
      <c r="Y10" s="75"/>
      <c r="Z10" s="75"/>
      <c r="AA10" s="125"/>
      <c r="AB10" s="125"/>
      <c r="AC10" s="126"/>
      <c r="AD10" s="135"/>
      <c r="AE10" s="81"/>
      <c r="AF10" s="81"/>
      <c r="AG10" s="128"/>
      <c r="AH10" s="125"/>
      <c r="AI10" s="125"/>
      <c r="AJ10" s="125"/>
      <c r="AK10" s="125"/>
      <c r="AL10" s="77"/>
      <c r="AM10" s="127"/>
      <c r="AN10" s="16"/>
      <c r="AO10" s="16"/>
      <c r="AP10" s="74"/>
      <c r="AQ10" s="75"/>
      <c r="AR10" s="75"/>
      <c r="AS10" s="125"/>
      <c r="AT10" s="125"/>
      <c r="AU10" s="77"/>
      <c r="AV10" s="135"/>
      <c r="AW10" s="81"/>
      <c r="AX10" s="81"/>
      <c r="AY10" s="128"/>
      <c r="AZ10" s="125"/>
      <c r="BA10" s="125"/>
      <c r="BB10" s="125"/>
      <c r="BC10" s="125"/>
      <c r="BD10" s="77"/>
      <c r="BE10" s="127"/>
      <c r="BF10" s="16"/>
      <c r="BG10" s="16"/>
      <c r="BH10" s="128"/>
      <c r="BI10" s="125"/>
      <c r="BJ10" s="129"/>
      <c r="BK10" s="125"/>
      <c r="BL10" s="125"/>
      <c r="BM10" s="77"/>
      <c r="BN10" s="127"/>
      <c r="BO10" s="16"/>
      <c r="BP10" s="16"/>
      <c r="BQ10" s="16">
        <f t="shared" si="1"/>
        <v>2</v>
      </c>
      <c r="BR10" s="240"/>
    </row>
    <row r="11" spans="1:70" s="2" customFormat="1" ht="12.75" customHeight="1">
      <c r="A11" s="14">
        <v>6</v>
      </c>
      <c r="B11" s="339" t="s">
        <v>27</v>
      </c>
      <c r="C11" s="339" t="s">
        <v>27</v>
      </c>
      <c r="D11" s="136"/>
      <c r="E11" s="15">
        <f t="shared" si="0"/>
        <v>60</v>
      </c>
      <c r="F11" s="128"/>
      <c r="G11" s="125">
        <v>30</v>
      </c>
      <c r="H11" s="125"/>
      <c r="I11" s="125"/>
      <c r="J11" s="125"/>
      <c r="K11" s="126"/>
      <c r="L11" s="127"/>
      <c r="M11" s="16"/>
      <c r="N11" s="16"/>
      <c r="O11" s="257"/>
      <c r="P11" s="258">
        <v>30</v>
      </c>
      <c r="Q11" s="258"/>
      <c r="R11" s="258"/>
      <c r="S11" s="258"/>
      <c r="T11" s="259"/>
      <c r="U11" s="260"/>
      <c r="V11" s="16"/>
      <c r="W11" s="16"/>
      <c r="X11" s="261"/>
      <c r="Y11" s="262"/>
      <c r="Z11" s="262"/>
      <c r="AA11" s="258"/>
      <c r="AB11" s="258"/>
      <c r="AC11" s="259"/>
      <c r="AD11" s="263"/>
      <c r="AE11" s="81"/>
      <c r="AF11" s="81"/>
      <c r="AG11" s="257"/>
      <c r="AH11" s="258"/>
      <c r="AI11" s="258"/>
      <c r="AJ11" s="258"/>
      <c r="AK11" s="258"/>
      <c r="AL11" s="279"/>
      <c r="AM11" s="260"/>
      <c r="AN11" s="16"/>
      <c r="AO11" s="16"/>
      <c r="AP11" s="261"/>
      <c r="AQ11" s="262"/>
      <c r="AR11" s="262"/>
      <c r="AS11" s="258"/>
      <c r="AT11" s="258"/>
      <c r="AU11" s="279"/>
      <c r="AV11" s="263"/>
      <c r="AW11" s="81"/>
      <c r="AX11" s="81"/>
      <c r="AY11" s="257"/>
      <c r="AZ11" s="258"/>
      <c r="BA11" s="258"/>
      <c r="BB11" s="258"/>
      <c r="BC11" s="258"/>
      <c r="BD11" s="279"/>
      <c r="BE11" s="260"/>
      <c r="BF11" s="16"/>
      <c r="BG11" s="16"/>
      <c r="BH11" s="257"/>
      <c r="BI11" s="258"/>
      <c r="BJ11" s="264"/>
      <c r="BK11" s="258"/>
      <c r="BL11" s="258"/>
      <c r="BM11" s="279"/>
      <c r="BN11" s="260"/>
      <c r="BO11" s="16"/>
      <c r="BP11" s="16"/>
      <c r="BQ11" s="16">
        <f t="shared" si="1"/>
        <v>0</v>
      </c>
      <c r="BR11" s="240"/>
    </row>
    <row r="12" spans="1:70" s="2" customFormat="1" ht="12.75" customHeight="1">
      <c r="A12" s="14">
        <v>7</v>
      </c>
      <c r="B12" s="339" t="s">
        <v>151</v>
      </c>
      <c r="C12" s="339"/>
      <c r="D12" s="136"/>
      <c r="E12" s="15">
        <f t="shared" si="0"/>
        <v>30</v>
      </c>
      <c r="F12" s="128"/>
      <c r="G12" s="125"/>
      <c r="H12" s="125"/>
      <c r="I12" s="125"/>
      <c r="J12" s="125"/>
      <c r="K12" s="126"/>
      <c r="L12" s="127"/>
      <c r="M12" s="16"/>
      <c r="N12" s="16"/>
      <c r="O12" s="257"/>
      <c r="P12" s="258"/>
      <c r="Q12" s="258"/>
      <c r="R12" s="258"/>
      <c r="S12" s="258"/>
      <c r="T12" s="259"/>
      <c r="U12" s="260"/>
      <c r="V12" s="16"/>
      <c r="W12" s="16"/>
      <c r="X12" s="261"/>
      <c r="Y12" s="262"/>
      <c r="Z12" s="262"/>
      <c r="AA12" s="258"/>
      <c r="AB12" s="258"/>
      <c r="AC12" s="259"/>
      <c r="AD12" s="263"/>
      <c r="AE12" s="81"/>
      <c r="AF12" s="81"/>
      <c r="AG12" s="257"/>
      <c r="AH12" s="258"/>
      <c r="AI12" s="258"/>
      <c r="AJ12" s="258"/>
      <c r="AK12" s="258"/>
      <c r="AL12" s="279"/>
      <c r="AM12" s="260"/>
      <c r="AN12" s="16"/>
      <c r="AO12" s="16"/>
      <c r="AP12" s="261"/>
      <c r="AQ12" s="262"/>
      <c r="AR12" s="262"/>
      <c r="AS12" s="258"/>
      <c r="AT12" s="258"/>
      <c r="AU12" s="279"/>
      <c r="AV12" s="263"/>
      <c r="AW12" s="81"/>
      <c r="AX12" s="81"/>
      <c r="AY12" s="257"/>
      <c r="AZ12" s="258"/>
      <c r="BA12" s="258"/>
      <c r="BB12" s="258"/>
      <c r="BC12" s="258"/>
      <c r="BD12" s="279"/>
      <c r="BE12" s="260"/>
      <c r="BF12" s="16"/>
      <c r="BG12" s="16"/>
      <c r="BH12" s="257">
        <v>30</v>
      </c>
      <c r="BI12" s="258"/>
      <c r="BJ12" s="264"/>
      <c r="BK12" s="258"/>
      <c r="BL12" s="258"/>
      <c r="BM12" s="279"/>
      <c r="BN12" s="260"/>
      <c r="BO12" s="16">
        <v>1</v>
      </c>
      <c r="BP12" s="16"/>
      <c r="BQ12" s="16">
        <f t="shared" si="1"/>
        <v>1</v>
      </c>
      <c r="BR12" s="240"/>
    </row>
    <row r="13" spans="1:70" s="2" customFormat="1" ht="12.75" customHeight="1" thickBot="1">
      <c r="A13" s="14">
        <v>8</v>
      </c>
      <c r="B13" s="340" t="s">
        <v>86</v>
      </c>
      <c r="C13" s="340"/>
      <c r="D13" s="137"/>
      <c r="E13" s="15">
        <f t="shared" si="0"/>
        <v>30</v>
      </c>
      <c r="F13" s="128"/>
      <c r="G13" s="125"/>
      <c r="H13" s="125"/>
      <c r="I13" s="125"/>
      <c r="J13" s="125"/>
      <c r="K13" s="126"/>
      <c r="L13" s="127"/>
      <c r="M13" s="16"/>
      <c r="N13" s="16"/>
      <c r="O13" s="257">
        <v>15</v>
      </c>
      <c r="P13" s="258"/>
      <c r="Q13" s="258"/>
      <c r="R13" s="258">
        <v>15</v>
      </c>
      <c r="S13" s="258"/>
      <c r="T13" s="259"/>
      <c r="U13" s="260"/>
      <c r="V13" s="16">
        <v>1</v>
      </c>
      <c r="W13" s="16"/>
      <c r="X13" s="261"/>
      <c r="Y13" s="262"/>
      <c r="Z13" s="262"/>
      <c r="AA13" s="258"/>
      <c r="AB13" s="258"/>
      <c r="AC13" s="259"/>
      <c r="AD13" s="263"/>
      <c r="AE13" s="81"/>
      <c r="AF13" s="81"/>
      <c r="AG13" s="257"/>
      <c r="AH13" s="258"/>
      <c r="AI13" s="258"/>
      <c r="AJ13" s="258"/>
      <c r="AK13" s="258"/>
      <c r="AL13" s="279"/>
      <c r="AM13" s="260"/>
      <c r="AN13" s="16"/>
      <c r="AO13" s="16"/>
      <c r="AP13" s="257"/>
      <c r="AQ13" s="258"/>
      <c r="AR13" s="258"/>
      <c r="AS13" s="258"/>
      <c r="AT13" s="258"/>
      <c r="AU13" s="279"/>
      <c r="AV13" s="260"/>
      <c r="AW13" s="16"/>
      <c r="AX13" s="16"/>
      <c r="AY13" s="261"/>
      <c r="AZ13" s="262"/>
      <c r="BA13" s="262"/>
      <c r="BB13" s="258"/>
      <c r="BC13" s="258"/>
      <c r="BD13" s="279"/>
      <c r="BE13" s="263"/>
      <c r="BF13" s="81"/>
      <c r="BG13" s="81"/>
      <c r="BH13" s="257"/>
      <c r="BI13" s="258"/>
      <c r="BJ13" s="264"/>
      <c r="BK13" s="258"/>
      <c r="BL13" s="258"/>
      <c r="BM13" s="279"/>
      <c r="BN13" s="260"/>
      <c r="BO13" s="16"/>
      <c r="BP13" s="16"/>
      <c r="BQ13" s="16">
        <f t="shared" si="1"/>
        <v>1</v>
      </c>
      <c r="BR13" s="240"/>
    </row>
    <row r="14" spans="1:70" s="2" customFormat="1" ht="16.5" customHeight="1" thickBot="1">
      <c r="A14" s="138" t="s">
        <v>29</v>
      </c>
      <c r="B14" s="321" t="s">
        <v>30</v>
      </c>
      <c r="C14" s="321"/>
      <c r="D14" s="139"/>
      <c r="E14" s="116">
        <f>SUM(E15:E21)</f>
        <v>330</v>
      </c>
      <c r="F14" s="3" t="s">
        <v>14</v>
      </c>
      <c r="G14" s="4" t="s">
        <v>15</v>
      </c>
      <c r="H14" s="4" t="s">
        <v>16</v>
      </c>
      <c r="I14" s="4" t="s">
        <v>17</v>
      </c>
      <c r="J14" s="4" t="s">
        <v>18</v>
      </c>
      <c r="K14" s="5" t="s">
        <v>19</v>
      </c>
      <c r="L14" s="6" t="s">
        <v>20</v>
      </c>
      <c r="M14" s="7" t="s">
        <v>11</v>
      </c>
      <c r="N14" s="8" t="s">
        <v>21</v>
      </c>
      <c r="O14" s="3" t="s">
        <v>14</v>
      </c>
      <c r="P14" s="4" t="s">
        <v>15</v>
      </c>
      <c r="Q14" s="4" t="s">
        <v>16</v>
      </c>
      <c r="R14" s="4" t="s">
        <v>17</v>
      </c>
      <c r="S14" s="4" t="s">
        <v>18</v>
      </c>
      <c r="T14" s="5" t="s">
        <v>19</v>
      </c>
      <c r="U14" s="6" t="s">
        <v>20</v>
      </c>
      <c r="V14" s="17" t="s">
        <v>11</v>
      </c>
      <c r="W14" s="18" t="s">
        <v>21</v>
      </c>
      <c r="X14" s="3" t="s">
        <v>14</v>
      </c>
      <c r="Y14" s="4" t="s">
        <v>15</v>
      </c>
      <c r="Z14" s="4" t="s">
        <v>16</v>
      </c>
      <c r="AA14" s="4" t="s">
        <v>17</v>
      </c>
      <c r="AB14" s="4" t="s">
        <v>18</v>
      </c>
      <c r="AC14" s="5" t="s">
        <v>19</v>
      </c>
      <c r="AD14" s="6" t="s">
        <v>20</v>
      </c>
      <c r="AE14" s="17" t="s">
        <v>11</v>
      </c>
      <c r="AF14" s="18" t="s">
        <v>21</v>
      </c>
      <c r="AG14" s="3" t="s">
        <v>14</v>
      </c>
      <c r="AH14" s="4" t="s">
        <v>15</v>
      </c>
      <c r="AI14" s="4" t="s">
        <v>16</v>
      </c>
      <c r="AJ14" s="4" t="s">
        <v>17</v>
      </c>
      <c r="AK14" s="4" t="s">
        <v>18</v>
      </c>
      <c r="AL14" s="292" t="s">
        <v>19</v>
      </c>
      <c r="AM14" s="6" t="s">
        <v>20</v>
      </c>
      <c r="AN14" s="17" t="s">
        <v>11</v>
      </c>
      <c r="AO14" s="18" t="s">
        <v>21</v>
      </c>
      <c r="AP14" s="3" t="s">
        <v>14</v>
      </c>
      <c r="AQ14" s="4" t="s">
        <v>15</v>
      </c>
      <c r="AR14" s="4" t="s">
        <v>16</v>
      </c>
      <c r="AS14" s="4" t="s">
        <v>17</v>
      </c>
      <c r="AT14" s="4" t="s">
        <v>18</v>
      </c>
      <c r="AU14" s="292" t="s">
        <v>19</v>
      </c>
      <c r="AV14" s="6" t="s">
        <v>20</v>
      </c>
      <c r="AW14" s="17" t="s">
        <v>11</v>
      </c>
      <c r="AX14" s="18" t="s">
        <v>21</v>
      </c>
      <c r="AY14" s="3" t="s">
        <v>14</v>
      </c>
      <c r="AZ14" s="4" t="s">
        <v>15</v>
      </c>
      <c r="BA14" s="4" t="s">
        <v>16</v>
      </c>
      <c r="BB14" s="4" t="s">
        <v>17</v>
      </c>
      <c r="BC14" s="4" t="s">
        <v>18</v>
      </c>
      <c r="BD14" s="292" t="s">
        <v>19</v>
      </c>
      <c r="BE14" s="6" t="s">
        <v>20</v>
      </c>
      <c r="BF14" s="17" t="s">
        <v>11</v>
      </c>
      <c r="BG14" s="18" t="s">
        <v>21</v>
      </c>
      <c r="BH14" s="3" t="s">
        <v>14</v>
      </c>
      <c r="BI14" s="4" t="s">
        <v>15</v>
      </c>
      <c r="BJ14" s="10" t="s">
        <v>16</v>
      </c>
      <c r="BK14" s="4" t="s">
        <v>17</v>
      </c>
      <c r="BL14" s="4" t="s">
        <v>18</v>
      </c>
      <c r="BM14" s="292" t="s">
        <v>19</v>
      </c>
      <c r="BN14" s="6" t="s">
        <v>20</v>
      </c>
      <c r="BO14" s="17" t="s">
        <v>11</v>
      </c>
      <c r="BP14" s="18" t="s">
        <v>21</v>
      </c>
      <c r="BQ14" s="61">
        <f>SUM(BQ15:BQ21)</f>
        <v>36</v>
      </c>
      <c r="BR14" s="240"/>
    </row>
    <row r="15" spans="1:70" s="2" customFormat="1" ht="12.75" customHeight="1">
      <c r="A15" s="11">
        <v>1</v>
      </c>
      <c r="B15" s="336" t="s">
        <v>31</v>
      </c>
      <c r="C15" s="336" t="s">
        <v>31</v>
      </c>
      <c r="D15" s="140"/>
      <c r="E15" s="12">
        <f aca="true" t="shared" si="2" ref="E15:E21">SUM(F15:L15)+SUM(O15:U15)+SUM(X15:AD15)+SUM(AG15:AM15)+SUM(AP15:AV15)+SUM(AY15:BE15)+SUM(BH15:BN15)</f>
        <v>60</v>
      </c>
      <c r="F15" s="232">
        <v>30</v>
      </c>
      <c r="G15" s="19">
        <v>30</v>
      </c>
      <c r="H15" s="19"/>
      <c r="I15" s="19"/>
      <c r="J15" s="141"/>
      <c r="K15" s="126"/>
      <c r="L15" s="126"/>
      <c r="M15" s="122">
        <v>6</v>
      </c>
      <c r="N15" s="122" t="s">
        <v>23</v>
      </c>
      <c r="O15" s="265"/>
      <c r="P15" s="258"/>
      <c r="Q15" s="258"/>
      <c r="R15" s="258"/>
      <c r="S15" s="258"/>
      <c r="T15" s="259"/>
      <c r="U15" s="259"/>
      <c r="V15" s="122"/>
      <c r="W15" s="122"/>
      <c r="X15" s="265"/>
      <c r="Y15" s="258"/>
      <c r="Z15" s="258"/>
      <c r="AA15" s="258"/>
      <c r="AB15" s="258"/>
      <c r="AC15" s="259"/>
      <c r="AD15" s="259"/>
      <c r="AE15" s="122"/>
      <c r="AF15" s="122"/>
      <c r="AG15" s="265"/>
      <c r="AH15" s="258"/>
      <c r="AI15" s="258"/>
      <c r="AJ15" s="258"/>
      <c r="AK15" s="258"/>
      <c r="AL15" s="279"/>
      <c r="AM15" s="259"/>
      <c r="AN15" s="122"/>
      <c r="AO15" s="122"/>
      <c r="AP15" s="265"/>
      <c r="AQ15" s="258"/>
      <c r="AR15" s="258"/>
      <c r="AS15" s="258"/>
      <c r="AT15" s="258"/>
      <c r="AU15" s="279"/>
      <c r="AV15" s="259"/>
      <c r="AW15" s="122"/>
      <c r="AX15" s="122"/>
      <c r="AY15" s="265"/>
      <c r="AZ15" s="258"/>
      <c r="BA15" s="258"/>
      <c r="BB15" s="258"/>
      <c r="BC15" s="258"/>
      <c r="BD15" s="279"/>
      <c r="BE15" s="259"/>
      <c r="BF15" s="122"/>
      <c r="BG15" s="122"/>
      <c r="BH15" s="265"/>
      <c r="BI15" s="258"/>
      <c r="BJ15" s="264"/>
      <c r="BK15" s="258"/>
      <c r="BL15" s="258"/>
      <c r="BM15" s="279"/>
      <c r="BN15" s="259"/>
      <c r="BO15" s="122"/>
      <c r="BP15" s="122"/>
      <c r="BQ15" s="20">
        <f aca="true" t="shared" si="3" ref="BQ15:BQ21">M15+V15+AE15+AN15+AW15+BF15+BO15</f>
        <v>6</v>
      </c>
      <c r="BR15" s="240"/>
    </row>
    <row r="16" spans="1:70" s="2" customFormat="1" ht="12.75" customHeight="1">
      <c r="A16" s="21">
        <v>2</v>
      </c>
      <c r="B16" s="336" t="s">
        <v>32</v>
      </c>
      <c r="C16" s="336" t="s">
        <v>32</v>
      </c>
      <c r="D16" s="142"/>
      <c r="E16" s="15">
        <f t="shared" si="2"/>
        <v>60</v>
      </c>
      <c r="F16" s="22"/>
      <c r="G16" s="23"/>
      <c r="H16" s="23"/>
      <c r="I16" s="23"/>
      <c r="J16" s="141"/>
      <c r="K16" s="126"/>
      <c r="L16" s="126"/>
      <c r="M16" s="16"/>
      <c r="N16" s="16"/>
      <c r="O16" s="265">
        <v>30</v>
      </c>
      <c r="P16" s="258">
        <v>30</v>
      </c>
      <c r="Q16" s="258"/>
      <c r="R16" s="258"/>
      <c r="S16" s="258"/>
      <c r="T16" s="259"/>
      <c r="U16" s="259"/>
      <c r="V16" s="16">
        <v>6</v>
      </c>
      <c r="W16" s="16" t="s">
        <v>23</v>
      </c>
      <c r="X16" s="265"/>
      <c r="Y16" s="258"/>
      <c r="Z16" s="258"/>
      <c r="AA16" s="258"/>
      <c r="AB16" s="258"/>
      <c r="AC16" s="259"/>
      <c r="AD16" s="259"/>
      <c r="AE16" s="16"/>
      <c r="AF16" s="16"/>
      <c r="AG16" s="265"/>
      <c r="AH16" s="258"/>
      <c r="AI16" s="258"/>
      <c r="AJ16" s="258"/>
      <c r="AK16" s="258"/>
      <c r="AL16" s="279"/>
      <c r="AM16" s="259"/>
      <c r="AN16" s="16"/>
      <c r="AO16" s="16"/>
      <c r="AP16" s="265"/>
      <c r="AQ16" s="258"/>
      <c r="AR16" s="258"/>
      <c r="AS16" s="258"/>
      <c r="AT16" s="258"/>
      <c r="AU16" s="279"/>
      <c r="AV16" s="259"/>
      <c r="AW16" s="16"/>
      <c r="AX16" s="16"/>
      <c r="AY16" s="265"/>
      <c r="AZ16" s="258"/>
      <c r="BA16" s="258"/>
      <c r="BB16" s="258"/>
      <c r="BC16" s="258"/>
      <c r="BD16" s="279"/>
      <c r="BE16" s="259"/>
      <c r="BF16" s="16"/>
      <c r="BG16" s="16"/>
      <c r="BH16" s="265"/>
      <c r="BI16" s="258"/>
      <c r="BJ16" s="264"/>
      <c r="BK16" s="258"/>
      <c r="BL16" s="258"/>
      <c r="BM16" s="279"/>
      <c r="BN16" s="259"/>
      <c r="BO16" s="16"/>
      <c r="BP16" s="16"/>
      <c r="BQ16" s="20">
        <f t="shared" si="3"/>
        <v>6</v>
      </c>
      <c r="BR16" s="240"/>
    </row>
    <row r="17" spans="1:70" s="2" customFormat="1" ht="12.75" customHeight="1">
      <c r="A17" s="21">
        <v>3</v>
      </c>
      <c r="B17" s="325" t="s">
        <v>33</v>
      </c>
      <c r="C17" s="325" t="s">
        <v>33</v>
      </c>
      <c r="D17" s="142"/>
      <c r="E17" s="15">
        <f t="shared" si="2"/>
        <v>45</v>
      </c>
      <c r="F17" s="22">
        <v>15</v>
      </c>
      <c r="G17" s="23"/>
      <c r="H17" s="126">
        <v>30</v>
      </c>
      <c r="I17" s="23"/>
      <c r="J17" s="141"/>
      <c r="L17" s="126"/>
      <c r="M17" s="16">
        <v>5</v>
      </c>
      <c r="N17" s="16" t="s">
        <v>23</v>
      </c>
      <c r="O17" s="265"/>
      <c r="P17" s="258"/>
      <c r="Q17" s="266"/>
      <c r="R17" s="258"/>
      <c r="S17" s="258"/>
      <c r="T17" s="267"/>
      <c r="U17" s="267"/>
      <c r="V17" s="16"/>
      <c r="W17" s="16"/>
      <c r="X17" s="265"/>
      <c r="Y17" s="258"/>
      <c r="Z17" s="258"/>
      <c r="AA17" s="258"/>
      <c r="AB17" s="258"/>
      <c r="AC17" s="259"/>
      <c r="AD17" s="259"/>
      <c r="AE17" s="16"/>
      <c r="AF17" s="16"/>
      <c r="AG17" s="265"/>
      <c r="AH17" s="258"/>
      <c r="AI17" s="258"/>
      <c r="AJ17" s="258"/>
      <c r="AK17" s="258"/>
      <c r="AL17" s="279"/>
      <c r="AM17" s="259"/>
      <c r="AN17" s="16"/>
      <c r="AO17" s="16"/>
      <c r="AP17" s="265"/>
      <c r="AQ17" s="258"/>
      <c r="AR17" s="258"/>
      <c r="AS17" s="258"/>
      <c r="AT17" s="258"/>
      <c r="AU17" s="279"/>
      <c r="AV17" s="259"/>
      <c r="AW17" s="16"/>
      <c r="AX17" s="16"/>
      <c r="AY17" s="265"/>
      <c r="AZ17" s="258"/>
      <c r="BA17" s="258"/>
      <c r="BB17" s="258"/>
      <c r="BC17" s="258"/>
      <c r="BD17" s="279"/>
      <c r="BE17" s="259"/>
      <c r="BF17" s="16"/>
      <c r="BG17" s="16"/>
      <c r="BH17" s="265"/>
      <c r="BI17" s="258"/>
      <c r="BJ17" s="264"/>
      <c r="BK17" s="258"/>
      <c r="BL17" s="258"/>
      <c r="BM17" s="279"/>
      <c r="BN17" s="259"/>
      <c r="BO17" s="16"/>
      <c r="BP17" s="16"/>
      <c r="BQ17" s="20">
        <f t="shared" si="3"/>
        <v>5</v>
      </c>
      <c r="BR17" s="240"/>
    </row>
    <row r="18" spans="1:70" s="2" customFormat="1" ht="12.75" customHeight="1">
      <c r="A18" s="21">
        <v>4</v>
      </c>
      <c r="B18" s="336" t="s">
        <v>34</v>
      </c>
      <c r="C18" s="336" t="s">
        <v>34</v>
      </c>
      <c r="D18" s="142"/>
      <c r="E18" s="15">
        <f t="shared" si="2"/>
        <v>30</v>
      </c>
      <c r="F18" s="22"/>
      <c r="G18" s="23"/>
      <c r="H18" s="23"/>
      <c r="I18" s="23"/>
      <c r="J18" s="141"/>
      <c r="K18" s="126"/>
      <c r="L18" s="126"/>
      <c r="M18" s="16"/>
      <c r="N18" s="16"/>
      <c r="O18" s="265">
        <v>15</v>
      </c>
      <c r="P18" s="259"/>
      <c r="Q18" s="268">
        <v>15</v>
      </c>
      <c r="R18" s="269"/>
      <c r="S18" s="258"/>
      <c r="T18" s="269"/>
      <c r="U18" s="259"/>
      <c r="V18" s="16">
        <v>4</v>
      </c>
      <c r="W18" s="16" t="s">
        <v>23</v>
      </c>
      <c r="X18" s="265"/>
      <c r="Y18" s="258"/>
      <c r="Z18" s="258"/>
      <c r="AA18" s="258"/>
      <c r="AB18" s="258"/>
      <c r="AC18" s="259"/>
      <c r="AD18" s="259"/>
      <c r="AE18" s="16"/>
      <c r="AF18" s="16"/>
      <c r="AG18" s="270"/>
      <c r="AH18" s="266"/>
      <c r="AI18" s="266"/>
      <c r="AJ18" s="258"/>
      <c r="AK18" s="258"/>
      <c r="AL18" s="290"/>
      <c r="AM18" s="271"/>
      <c r="AN18" s="16"/>
      <c r="AO18" s="16"/>
      <c r="AP18" s="272"/>
      <c r="AQ18" s="273"/>
      <c r="AR18" s="273"/>
      <c r="AS18" s="258"/>
      <c r="AT18" s="258"/>
      <c r="AU18" s="283"/>
      <c r="AV18" s="267"/>
      <c r="AW18" s="16"/>
      <c r="AX18" s="16"/>
      <c r="AY18" s="272"/>
      <c r="AZ18" s="273"/>
      <c r="BA18" s="273"/>
      <c r="BB18" s="258"/>
      <c r="BC18" s="258"/>
      <c r="BD18" s="283"/>
      <c r="BE18" s="267"/>
      <c r="BF18" s="16"/>
      <c r="BG18" s="16"/>
      <c r="BH18" s="272"/>
      <c r="BI18" s="273"/>
      <c r="BJ18" s="274"/>
      <c r="BK18" s="258"/>
      <c r="BL18" s="258"/>
      <c r="BM18" s="283"/>
      <c r="BN18" s="267"/>
      <c r="BO18" s="16"/>
      <c r="BP18" s="16"/>
      <c r="BQ18" s="20">
        <f t="shared" si="3"/>
        <v>4</v>
      </c>
      <c r="BR18" s="240"/>
    </row>
    <row r="19" spans="1:70" s="2" customFormat="1" ht="15" customHeight="1">
      <c r="A19" s="24">
        <v>5</v>
      </c>
      <c r="B19" s="337" t="s">
        <v>35</v>
      </c>
      <c r="C19" s="337" t="s">
        <v>35</v>
      </c>
      <c r="D19" s="148"/>
      <c r="E19" s="15">
        <f t="shared" si="2"/>
        <v>45</v>
      </c>
      <c r="F19" s="22">
        <v>15</v>
      </c>
      <c r="G19" s="23"/>
      <c r="H19" s="23"/>
      <c r="I19" s="23"/>
      <c r="J19" s="141"/>
      <c r="K19" s="126">
        <v>30</v>
      </c>
      <c r="L19" s="126"/>
      <c r="M19" s="16">
        <v>5</v>
      </c>
      <c r="N19" s="16"/>
      <c r="O19" s="265"/>
      <c r="P19" s="262"/>
      <c r="Q19" s="273"/>
      <c r="R19" s="258"/>
      <c r="S19" s="258"/>
      <c r="T19" s="259"/>
      <c r="U19" s="259"/>
      <c r="V19" s="81"/>
      <c r="W19" s="81"/>
      <c r="X19" s="265"/>
      <c r="Y19" s="258"/>
      <c r="Z19" s="258"/>
      <c r="AA19" s="258"/>
      <c r="AB19" s="258"/>
      <c r="AC19" s="259"/>
      <c r="AD19" s="259"/>
      <c r="AE19" s="16"/>
      <c r="AF19" s="16"/>
      <c r="AG19" s="265"/>
      <c r="AH19" s="266"/>
      <c r="AI19" s="266"/>
      <c r="AJ19" s="266"/>
      <c r="AK19" s="266"/>
      <c r="AL19" s="290"/>
      <c r="AM19" s="259"/>
      <c r="AN19" s="160"/>
      <c r="AO19" s="16"/>
      <c r="AP19" s="265"/>
      <c r="AQ19" s="258"/>
      <c r="AR19" s="258"/>
      <c r="AS19" s="258"/>
      <c r="AT19" s="258"/>
      <c r="AU19" s="279"/>
      <c r="AV19" s="259"/>
      <c r="AW19" s="16"/>
      <c r="AX19" s="16"/>
      <c r="AY19" s="265"/>
      <c r="AZ19" s="258"/>
      <c r="BA19" s="258"/>
      <c r="BB19" s="258"/>
      <c r="BC19" s="258"/>
      <c r="BD19" s="279"/>
      <c r="BE19" s="259"/>
      <c r="BF19" s="16"/>
      <c r="BG19" s="16"/>
      <c r="BH19" s="265"/>
      <c r="BI19" s="258"/>
      <c r="BJ19" s="264"/>
      <c r="BK19" s="258"/>
      <c r="BL19" s="258"/>
      <c r="BM19" s="279"/>
      <c r="BN19" s="259"/>
      <c r="BO19" s="16"/>
      <c r="BP19" s="16"/>
      <c r="BQ19" s="227">
        <f t="shared" si="3"/>
        <v>5</v>
      </c>
      <c r="BR19" s="240"/>
    </row>
    <row r="20" spans="1:70" s="25" customFormat="1" ht="12.75" customHeight="1">
      <c r="A20" s="21">
        <v>6</v>
      </c>
      <c r="B20" s="325" t="s">
        <v>36</v>
      </c>
      <c r="C20" s="325" t="s">
        <v>36</v>
      </c>
      <c r="D20" s="142"/>
      <c r="E20" s="15">
        <f t="shared" si="2"/>
        <v>45</v>
      </c>
      <c r="F20" s="128"/>
      <c r="G20" s="125"/>
      <c r="H20" s="125"/>
      <c r="I20" s="23"/>
      <c r="J20" s="141"/>
      <c r="K20" s="126"/>
      <c r="L20" s="126"/>
      <c r="M20" s="16"/>
      <c r="N20" s="16"/>
      <c r="O20" s="265"/>
      <c r="P20" s="258"/>
      <c r="Q20" s="258"/>
      <c r="R20" s="258"/>
      <c r="S20" s="258"/>
      <c r="T20" s="259"/>
      <c r="U20" s="259"/>
      <c r="V20" s="16"/>
      <c r="W20" s="16"/>
      <c r="X20" s="265">
        <v>15</v>
      </c>
      <c r="Y20" s="258"/>
      <c r="Z20" s="258"/>
      <c r="AA20" s="258"/>
      <c r="AB20" s="258"/>
      <c r="AC20" s="259">
        <v>30</v>
      </c>
      <c r="AD20" s="259"/>
      <c r="AE20" s="16">
        <v>4</v>
      </c>
      <c r="AF20" s="16"/>
      <c r="AG20" s="269"/>
      <c r="AH20" s="275"/>
      <c r="AI20" s="275"/>
      <c r="AJ20" s="275"/>
      <c r="AK20" s="275"/>
      <c r="AL20" s="294"/>
      <c r="AM20" s="269"/>
      <c r="AN20" s="276"/>
      <c r="AO20" s="20"/>
      <c r="AP20" s="265"/>
      <c r="AQ20" s="258"/>
      <c r="AR20" s="258"/>
      <c r="AS20" s="258"/>
      <c r="AT20" s="258"/>
      <c r="AU20" s="279"/>
      <c r="AV20" s="259"/>
      <c r="AW20" s="16"/>
      <c r="AX20" s="16"/>
      <c r="AY20" s="265"/>
      <c r="AZ20" s="258"/>
      <c r="BA20" s="258"/>
      <c r="BB20" s="258"/>
      <c r="BC20" s="258"/>
      <c r="BD20" s="279"/>
      <c r="BE20" s="259"/>
      <c r="BF20" s="16"/>
      <c r="BG20" s="16"/>
      <c r="BH20" s="265"/>
      <c r="BI20" s="258"/>
      <c r="BJ20" s="264"/>
      <c r="BK20" s="258"/>
      <c r="BL20" s="258"/>
      <c r="BM20" s="279"/>
      <c r="BN20" s="259"/>
      <c r="BO20" s="16"/>
      <c r="BP20" s="16"/>
      <c r="BQ20" s="227">
        <f t="shared" si="3"/>
        <v>4</v>
      </c>
      <c r="BR20" s="152"/>
    </row>
    <row r="21" spans="1:70" s="2" customFormat="1" ht="12.75" customHeight="1" thickBot="1">
      <c r="A21" s="24">
        <v>7</v>
      </c>
      <c r="B21" s="333" t="s">
        <v>37</v>
      </c>
      <c r="C21" s="333" t="s">
        <v>37</v>
      </c>
      <c r="D21" s="130"/>
      <c r="E21" s="15">
        <f t="shared" si="2"/>
        <v>45</v>
      </c>
      <c r="F21" s="128">
        <v>15</v>
      </c>
      <c r="G21" s="125"/>
      <c r="H21" s="125"/>
      <c r="I21" s="23"/>
      <c r="J21" s="125"/>
      <c r="K21" s="126">
        <v>30</v>
      </c>
      <c r="L21" s="126"/>
      <c r="M21" s="16">
        <v>6</v>
      </c>
      <c r="N21" s="16" t="s">
        <v>23</v>
      </c>
      <c r="O21" s="265"/>
      <c r="P21" s="269"/>
      <c r="Q21" s="258"/>
      <c r="R21" s="258"/>
      <c r="S21" s="258"/>
      <c r="T21" s="259"/>
      <c r="U21" s="259"/>
      <c r="V21" s="16"/>
      <c r="W21" s="16"/>
      <c r="X21" s="265"/>
      <c r="Y21" s="258"/>
      <c r="Z21" s="258"/>
      <c r="AA21" s="258"/>
      <c r="AB21" s="258"/>
      <c r="AC21" s="259"/>
      <c r="AD21" s="259"/>
      <c r="AE21" s="16"/>
      <c r="AF21" s="16"/>
      <c r="AG21" s="270"/>
      <c r="AH21" s="277"/>
      <c r="AI21" s="277"/>
      <c r="AJ21" s="273"/>
      <c r="AK21" s="273"/>
      <c r="AL21" s="295"/>
      <c r="AM21" s="271"/>
      <c r="AN21" s="13"/>
      <c r="AO21" s="16"/>
      <c r="AP21" s="265"/>
      <c r="AQ21" s="258"/>
      <c r="AR21" s="258"/>
      <c r="AS21" s="258"/>
      <c r="AT21" s="258"/>
      <c r="AU21" s="279"/>
      <c r="AV21" s="259"/>
      <c r="AW21" s="16"/>
      <c r="AX21" s="16"/>
      <c r="AY21" s="265"/>
      <c r="AZ21" s="258"/>
      <c r="BA21" s="258"/>
      <c r="BB21" s="258"/>
      <c r="BC21" s="258"/>
      <c r="BD21" s="279"/>
      <c r="BE21" s="259"/>
      <c r="BF21" s="16"/>
      <c r="BG21" s="16"/>
      <c r="BH21" s="265"/>
      <c r="BI21" s="258"/>
      <c r="BJ21" s="264"/>
      <c r="BK21" s="258"/>
      <c r="BL21" s="258"/>
      <c r="BM21" s="279"/>
      <c r="BN21" s="259"/>
      <c r="BO21" s="16"/>
      <c r="BP21" s="16"/>
      <c r="BQ21" s="227">
        <f t="shared" si="3"/>
        <v>6</v>
      </c>
      <c r="BR21" s="240"/>
    </row>
    <row r="22" spans="1:70" s="2" customFormat="1" ht="16.5" customHeight="1" thickBot="1">
      <c r="A22" s="149"/>
      <c r="B22" s="334" t="s">
        <v>38</v>
      </c>
      <c r="C22" s="334"/>
      <c r="D22" s="150"/>
      <c r="E22" s="116">
        <f>SUM(E23:E36)</f>
        <v>825</v>
      </c>
      <c r="F22" s="3" t="s">
        <v>14</v>
      </c>
      <c r="G22" s="4" t="s">
        <v>15</v>
      </c>
      <c r="H22" s="5" t="s">
        <v>16</v>
      </c>
      <c r="I22" s="5" t="s">
        <v>17</v>
      </c>
      <c r="J22" s="5" t="s">
        <v>18</v>
      </c>
      <c r="K22" s="5" t="s">
        <v>19</v>
      </c>
      <c r="L22" s="6" t="s">
        <v>20</v>
      </c>
      <c r="M22" s="17" t="s">
        <v>11</v>
      </c>
      <c r="N22" s="18" t="s">
        <v>21</v>
      </c>
      <c r="O22" s="3" t="s">
        <v>14</v>
      </c>
      <c r="P22" s="4" t="s">
        <v>15</v>
      </c>
      <c r="Q22" s="5" t="s">
        <v>16</v>
      </c>
      <c r="R22" s="4" t="s">
        <v>17</v>
      </c>
      <c r="S22" s="4" t="s">
        <v>18</v>
      </c>
      <c r="T22" s="5" t="s">
        <v>19</v>
      </c>
      <c r="U22" s="6" t="s">
        <v>20</v>
      </c>
      <c r="V22" s="17" t="s">
        <v>11</v>
      </c>
      <c r="W22" s="18" t="s">
        <v>21</v>
      </c>
      <c r="X22" s="3" t="s">
        <v>14</v>
      </c>
      <c r="Y22" s="4" t="s">
        <v>15</v>
      </c>
      <c r="Z22" s="5" t="s">
        <v>16</v>
      </c>
      <c r="AA22" s="4" t="s">
        <v>17</v>
      </c>
      <c r="AB22" s="4" t="s">
        <v>18</v>
      </c>
      <c r="AC22" s="5" t="s">
        <v>19</v>
      </c>
      <c r="AD22" s="6" t="s">
        <v>20</v>
      </c>
      <c r="AE22" s="17" t="s">
        <v>11</v>
      </c>
      <c r="AF22" s="26" t="s">
        <v>21</v>
      </c>
      <c r="AG22" s="3" t="s">
        <v>14</v>
      </c>
      <c r="AH22" s="4" t="s">
        <v>15</v>
      </c>
      <c r="AI22" s="4" t="s">
        <v>16</v>
      </c>
      <c r="AJ22" s="27" t="s">
        <v>17</v>
      </c>
      <c r="AK22" s="4" t="s">
        <v>18</v>
      </c>
      <c r="AL22" s="292" t="s">
        <v>19</v>
      </c>
      <c r="AM22" s="6" t="s">
        <v>20</v>
      </c>
      <c r="AN22" s="17" t="s">
        <v>11</v>
      </c>
      <c r="AO22" s="18" t="s">
        <v>21</v>
      </c>
      <c r="AP22" s="3" t="s">
        <v>14</v>
      </c>
      <c r="AQ22" s="4" t="s">
        <v>15</v>
      </c>
      <c r="AR22" s="4" t="s">
        <v>16</v>
      </c>
      <c r="AS22" s="4" t="s">
        <v>17</v>
      </c>
      <c r="AT22" s="4" t="s">
        <v>18</v>
      </c>
      <c r="AU22" s="292" t="s">
        <v>19</v>
      </c>
      <c r="AV22" s="6" t="s">
        <v>20</v>
      </c>
      <c r="AW22" s="17" t="s">
        <v>11</v>
      </c>
      <c r="AX22" s="18" t="s">
        <v>21</v>
      </c>
      <c r="AY22" s="3" t="s">
        <v>14</v>
      </c>
      <c r="AZ22" s="4" t="s">
        <v>15</v>
      </c>
      <c r="BA22" s="4" t="s">
        <v>16</v>
      </c>
      <c r="BB22" s="4" t="s">
        <v>17</v>
      </c>
      <c r="BC22" s="4" t="s">
        <v>18</v>
      </c>
      <c r="BD22" s="292" t="s">
        <v>19</v>
      </c>
      <c r="BE22" s="6" t="s">
        <v>20</v>
      </c>
      <c r="BF22" s="17" t="s">
        <v>11</v>
      </c>
      <c r="BG22" s="18" t="s">
        <v>21</v>
      </c>
      <c r="BH22" s="3" t="s">
        <v>14</v>
      </c>
      <c r="BI22" s="4" t="s">
        <v>15</v>
      </c>
      <c r="BJ22" s="4" t="s">
        <v>16</v>
      </c>
      <c r="BK22" s="4" t="s">
        <v>17</v>
      </c>
      <c r="BL22" s="4" t="s">
        <v>18</v>
      </c>
      <c r="BM22" s="292" t="s">
        <v>19</v>
      </c>
      <c r="BN22" s="6" t="s">
        <v>20</v>
      </c>
      <c r="BO22" s="17" t="s">
        <v>11</v>
      </c>
      <c r="BP22" s="18" t="s">
        <v>21</v>
      </c>
      <c r="BQ22" s="228">
        <f>SUM(BQ23:BQ36)</f>
        <v>76</v>
      </c>
      <c r="BR22" s="240"/>
    </row>
    <row r="23" spans="1:70" s="2" customFormat="1" ht="12.75" customHeight="1">
      <c r="A23" s="11">
        <v>1</v>
      </c>
      <c r="B23" s="335" t="s">
        <v>51</v>
      </c>
      <c r="C23" s="335" t="s">
        <v>39</v>
      </c>
      <c r="D23" s="140"/>
      <c r="E23" s="28">
        <f aca="true" t="shared" si="4" ref="E23:E36">SUM(F23:L23)+SUM(O23:U23)+SUM(X23:AD23)+SUM(AG23:AM23)+SUM(AP23:AV23)+SUM(AY23:BE23)+SUM(BH23:BN23)</f>
        <v>90</v>
      </c>
      <c r="F23" s="141"/>
      <c r="G23" s="125"/>
      <c r="H23" s="125"/>
      <c r="I23" s="147"/>
      <c r="J23" s="125"/>
      <c r="K23" s="126"/>
      <c r="L23" s="126"/>
      <c r="M23" s="122"/>
      <c r="N23" s="122"/>
      <c r="O23" s="265"/>
      <c r="P23" s="258"/>
      <c r="Q23" s="258"/>
      <c r="R23" s="273"/>
      <c r="S23" s="258"/>
      <c r="T23" s="259"/>
      <c r="U23" s="259"/>
      <c r="V23" s="122"/>
      <c r="W23" s="122"/>
      <c r="X23" s="265">
        <v>30</v>
      </c>
      <c r="Y23" s="258"/>
      <c r="Z23" s="258"/>
      <c r="AA23" s="258"/>
      <c r="AB23" s="258"/>
      <c r="AC23" s="259">
        <v>60</v>
      </c>
      <c r="AD23" s="259"/>
      <c r="AE23" s="122">
        <v>7</v>
      </c>
      <c r="AF23" s="122" t="s">
        <v>23</v>
      </c>
      <c r="AG23" s="265"/>
      <c r="AH23" s="258"/>
      <c r="AI23" s="258"/>
      <c r="AJ23" s="258"/>
      <c r="AK23" s="258"/>
      <c r="AL23" s="283"/>
      <c r="AM23" s="278"/>
      <c r="AN23" s="122"/>
      <c r="AO23" s="122"/>
      <c r="AP23" s="265"/>
      <c r="AQ23" s="258"/>
      <c r="AR23" s="258"/>
      <c r="AS23" s="258"/>
      <c r="AT23" s="258"/>
      <c r="AU23" s="279"/>
      <c r="AV23" s="259"/>
      <c r="AW23" s="122"/>
      <c r="AX23" s="122"/>
      <c r="AY23" s="265"/>
      <c r="AZ23" s="258"/>
      <c r="BA23" s="258"/>
      <c r="BB23" s="258"/>
      <c r="BC23" s="258"/>
      <c r="BD23" s="283"/>
      <c r="BE23" s="278"/>
      <c r="BF23" s="122"/>
      <c r="BG23" s="122"/>
      <c r="BH23" s="265"/>
      <c r="BI23" s="258"/>
      <c r="BJ23" s="264"/>
      <c r="BK23" s="258"/>
      <c r="BL23" s="258"/>
      <c r="BM23" s="283"/>
      <c r="BN23" s="278"/>
      <c r="BO23" s="122"/>
      <c r="BP23" s="122"/>
      <c r="BQ23" s="29">
        <f aca="true" t="shared" si="5" ref="BQ23:BQ36">M23+V23+AE23+AN23+AW23+BF23+BO23</f>
        <v>7</v>
      </c>
      <c r="BR23" s="240"/>
    </row>
    <row r="24" spans="1:70" s="2" customFormat="1" ht="14.25" customHeight="1">
      <c r="A24" s="21">
        <v>2</v>
      </c>
      <c r="B24" s="336" t="s">
        <v>87</v>
      </c>
      <c r="C24" s="336" t="s">
        <v>40</v>
      </c>
      <c r="D24" s="151"/>
      <c r="E24" s="30">
        <f t="shared" si="4"/>
        <v>60</v>
      </c>
      <c r="F24" s="74"/>
      <c r="G24" s="75"/>
      <c r="H24" s="75"/>
      <c r="I24" s="75"/>
      <c r="J24" s="75"/>
      <c r="K24" s="77"/>
      <c r="L24" s="77"/>
      <c r="M24" s="81"/>
      <c r="N24" s="81"/>
      <c r="O24" s="265"/>
      <c r="P24" s="258"/>
      <c r="Q24" s="258"/>
      <c r="R24" s="262"/>
      <c r="S24" s="262"/>
      <c r="T24" s="279"/>
      <c r="U24" s="259"/>
      <c r="V24" s="256"/>
      <c r="W24" s="256"/>
      <c r="X24" s="265"/>
      <c r="Y24" s="258"/>
      <c r="Z24" s="258"/>
      <c r="AA24" s="262"/>
      <c r="AB24" s="262"/>
      <c r="AC24" s="279"/>
      <c r="AD24" s="259"/>
      <c r="AE24" s="16"/>
      <c r="AF24" s="16"/>
      <c r="AG24" s="265">
        <v>15</v>
      </c>
      <c r="AH24" s="258"/>
      <c r="AI24" s="269"/>
      <c r="AJ24" s="258"/>
      <c r="AK24" s="262"/>
      <c r="AL24" s="279">
        <v>45</v>
      </c>
      <c r="AM24" s="259"/>
      <c r="AN24" s="16">
        <v>6</v>
      </c>
      <c r="AO24" s="16" t="s">
        <v>23</v>
      </c>
      <c r="AP24" s="265"/>
      <c r="AQ24" s="258"/>
      <c r="AR24" s="258"/>
      <c r="AS24" s="262"/>
      <c r="AT24" s="262"/>
      <c r="AU24" s="279"/>
      <c r="AV24" s="259"/>
      <c r="AW24" s="16"/>
      <c r="AX24" s="16"/>
      <c r="AY24" s="265"/>
      <c r="AZ24" s="258"/>
      <c r="BA24" s="258"/>
      <c r="BB24" s="262"/>
      <c r="BC24" s="262"/>
      <c r="BD24" s="279"/>
      <c r="BE24" s="259"/>
      <c r="BF24" s="16"/>
      <c r="BG24" s="16"/>
      <c r="BH24" s="265"/>
      <c r="BI24" s="258"/>
      <c r="BJ24" s="264"/>
      <c r="BK24" s="262"/>
      <c r="BL24" s="262"/>
      <c r="BM24" s="279"/>
      <c r="BN24" s="259"/>
      <c r="BO24" s="16"/>
      <c r="BP24" s="16"/>
      <c r="BQ24" s="31">
        <f t="shared" si="5"/>
        <v>6</v>
      </c>
      <c r="BR24" s="240"/>
    </row>
    <row r="25" spans="1:70" s="2" customFormat="1" ht="12.75" customHeight="1">
      <c r="A25" s="21">
        <v>3</v>
      </c>
      <c r="B25" s="332" t="s">
        <v>41</v>
      </c>
      <c r="C25" s="332" t="s">
        <v>42</v>
      </c>
      <c r="D25" s="153"/>
      <c r="E25" s="30">
        <f t="shared" si="4"/>
        <v>60</v>
      </c>
      <c r="F25" s="79"/>
      <c r="G25" s="75"/>
      <c r="H25" s="75"/>
      <c r="I25" s="75"/>
      <c r="J25" s="75"/>
      <c r="K25" s="77"/>
      <c r="L25" s="77"/>
      <c r="M25" s="81"/>
      <c r="N25" s="81"/>
      <c r="O25" s="280"/>
      <c r="P25" s="279"/>
      <c r="Q25" s="262"/>
      <c r="R25" s="262"/>
      <c r="S25" s="262"/>
      <c r="T25" s="279"/>
      <c r="U25" s="279"/>
      <c r="V25" s="81"/>
      <c r="W25" s="81"/>
      <c r="X25" s="265"/>
      <c r="Y25" s="258"/>
      <c r="Z25" s="258"/>
      <c r="AA25" s="262"/>
      <c r="AB25" s="262"/>
      <c r="AC25" s="279"/>
      <c r="AD25" s="259"/>
      <c r="AE25" s="16"/>
      <c r="AF25" s="16"/>
      <c r="AG25" s="265"/>
      <c r="AH25" s="258"/>
      <c r="AI25" s="258"/>
      <c r="AJ25" s="262"/>
      <c r="AK25" s="262"/>
      <c r="AL25" s="279"/>
      <c r="AM25" s="259"/>
      <c r="AN25" s="16"/>
      <c r="AO25" s="16"/>
      <c r="AP25" s="265">
        <v>15</v>
      </c>
      <c r="AQ25" s="258"/>
      <c r="AR25" s="258"/>
      <c r="AS25" s="262"/>
      <c r="AT25" s="262"/>
      <c r="AU25" s="279">
        <v>45</v>
      </c>
      <c r="AV25" s="259"/>
      <c r="AW25" s="16">
        <v>5</v>
      </c>
      <c r="AX25" s="16"/>
      <c r="AY25" s="265"/>
      <c r="AZ25" s="258"/>
      <c r="BA25" s="258"/>
      <c r="BB25" s="262"/>
      <c r="BC25" s="262"/>
      <c r="BD25" s="279"/>
      <c r="BE25" s="259"/>
      <c r="BF25" s="16"/>
      <c r="BG25" s="16"/>
      <c r="BH25" s="265"/>
      <c r="BI25" s="258"/>
      <c r="BJ25" s="264"/>
      <c r="BK25" s="262"/>
      <c r="BL25" s="262"/>
      <c r="BM25" s="279"/>
      <c r="BN25" s="259"/>
      <c r="BO25" s="16"/>
      <c r="BP25" s="16"/>
      <c r="BQ25" s="31">
        <f t="shared" si="5"/>
        <v>5</v>
      </c>
      <c r="BR25" s="240"/>
    </row>
    <row r="26" spans="1:70" s="2" customFormat="1" ht="12.75" customHeight="1">
      <c r="A26" s="21">
        <v>4</v>
      </c>
      <c r="B26" s="332" t="s">
        <v>43</v>
      </c>
      <c r="C26" s="332" t="s">
        <v>43</v>
      </c>
      <c r="D26" s="153"/>
      <c r="E26" s="30">
        <f t="shared" si="4"/>
        <v>45</v>
      </c>
      <c r="F26" s="141">
        <v>15</v>
      </c>
      <c r="G26" s="125"/>
      <c r="H26" s="125"/>
      <c r="I26" s="125"/>
      <c r="J26" s="125"/>
      <c r="K26" s="126">
        <v>30</v>
      </c>
      <c r="L26" s="126"/>
      <c r="M26" s="16">
        <v>4</v>
      </c>
      <c r="N26" s="16"/>
      <c r="O26" s="280"/>
      <c r="P26" s="279"/>
      <c r="Q26" s="262"/>
      <c r="R26" s="258"/>
      <c r="S26" s="258"/>
      <c r="T26" s="259"/>
      <c r="U26" s="279"/>
      <c r="V26" s="81"/>
      <c r="W26" s="81"/>
      <c r="X26" s="265"/>
      <c r="Y26" s="258"/>
      <c r="Z26" s="258"/>
      <c r="AA26" s="258"/>
      <c r="AB26" s="258"/>
      <c r="AC26" s="259"/>
      <c r="AD26" s="259"/>
      <c r="AE26" s="16"/>
      <c r="AF26" s="16"/>
      <c r="AG26" s="265"/>
      <c r="AH26" s="258"/>
      <c r="AI26" s="258"/>
      <c r="AJ26" s="258"/>
      <c r="AK26" s="258"/>
      <c r="AL26" s="279"/>
      <c r="AM26" s="259"/>
      <c r="AN26" s="16"/>
      <c r="AO26" s="16"/>
      <c r="AP26" s="265"/>
      <c r="AQ26" s="258"/>
      <c r="AR26" s="258"/>
      <c r="AS26" s="258"/>
      <c r="AT26" s="258"/>
      <c r="AU26" s="279"/>
      <c r="AV26" s="259"/>
      <c r="AW26" s="16"/>
      <c r="AX26" s="16"/>
      <c r="AY26" s="265"/>
      <c r="AZ26" s="258"/>
      <c r="BA26" s="258"/>
      <c r="BB26" s="258"/>
      <c r="BC26" s="258"/>
      <c r="BD26" s="279"/>
      <c r="BE26" s="259"/>
      <c r="BF26" s="16"/>
      <c r="BG26" s="16"/>
      <c r="BH26" s="265"/>
      <c r="BI26" s="258"/>
      <c r="BJ26" s="264"/>
      <c r="BK26" s="258"/>
      <c r="BL26" s="258"/>
      <c r="BM26" s="279"/>
      <c r="BN26" s="259"/>
      <c r="BO26" s="16"/>
      <c r="BP26" s="16"/>
      <c r="BQ26" s="31">
        <f t="shared" si="5"/>
        <v>4</v>
      </c>
      <c r="BR26" s="240"/>
    </row>
    <row r="27" spans="1:70" s="2" customFormat="1" ht="12.75" customHeight="1">
      <c r="A27" s="21">
        <v>5</v>
      </c>
      <c r="B27" s="333" t="s">
        <v>44</v>
      </c>
      <c r="C27" s="333" t="s">
        <v>45</v>
      </c>
      <c r="D27" s="154"/>
      <c r="E27" s="30">
        <f t="shared" si="4"/>
        <v>60</v>
      </c>
      <c r="F27" s="141"/>
      <c r="G27" s="125"/>
      <c r="H27" s="125"/>
      <c r="I27" s="125"/>
      <c r="J27" s="125"/>
      <c r="K27" s="126"/>
      <c r="L27" s="126"/>
      <c r="M27" s="16"/>
      <c r="N27" s="16"/>
      <c r="O27" s="280"/>
      <c r="P27" s="262"/>
      <c r="Q27" s="262"/>
      <c r="R27" s="258"/>
      <c r="S27" s="258"/>
      <c r="T27" s="259"/>
      <c r="U27" s="279"/>
      <c r="V27" s="81"/>
      <c r="W27" s="81"/>
      <c r="X27" s="265"/>
      <c r="Y27" s="258"/>
      <c r="Z27" s="258"/>
      <c r="AA27" s="258"/>
      <c r="AB27" s="258"/>
      <c r="AC27" s="259"/>
      <c r="AD27" s="259"/>
      <c r="AE27" s="16"/>
      <c r="AF27" s="16"/>
      <c r="AG27" s="265"/>
      <c r="AH27" s="258"/>
      <c r="AI27" s="258"/>
      <c r="AJ27" s="258"/>
      <c r="AK27" s="258"/>
      <c r="AL27" s="279"/>
      <c r="AM27" s="259"/>
      <c r="AN27" s="16"/>
      <c r="AO27" s="16"/>
      <c r="AP27" s="265">
        <v>15</v>
      </c>
      <c r="AQ27" s="258"/>
      <c r="AR27" s="258"/>
      <c r="AS27" s="258"/>
      <c r="AT27" s="258"/>
      <c r="AU27" s="279">
        <v>45</v>
      </c>
      <c r="AV27" s="259"/>
      <c r="AW27" s="16">
        <v>5</v>
      </c>
      <c r="AX27" s="16"/>
      <c r="AY27" s="265"/>
      <c r="AZ27" s="258"/>
      <c r="BA27" s="258"/>
      <c r="BB27" s="258"/>
      <c r="BC27" s="258"/>
      <c r="BD27" s="279"/>
      <c r="BE27" s="259"/>
      <c r="BF27" s="16"/>
      <c r="BG27" s="16"/>
      <c r="BH27" s="265"/>
      <c r="BI27" s="258"/>
      <c r="BJ27" s="264"/>
      <c r="BK27" s="258"/>
      <c r="BL27" s="258"/>
      <c r="BM27" s="279"/>
      <c r="BN27" s="259"/>
      <c r="BO27" s="16"/>
      <c r="BP27" s="16"/>
      <c r="BQ27" s="31">
        <f t="shared" si="5"/>
        <v>5</v>
      </c>
      <c r="BR27" s="240"/>
    </row>
    <row r="28" spans="1:70" s="2" customFormat="1" ht="12.75" customHeight="1">
      <c r="A28" s="21">
        <v>6</v>
      </c>
      <c r="B28" s="325" t="s">
        <v>46</v>
      </c>
      <c r="C28" s="325" t="s">
        <v>46</v>
      </c>
      <c r="D28" s="151"/>
      <c r="E28" s="30">
        <f t="shared" si="4"/>
        <v>75</v>
      </c>
      <c r="F28" s="141"/>
      <c r="G28" s="125"/>
      <c r="H28" s="125"/>
      <c r="I28" s="125"/>
      <c r="J28" s="125"/>
      <c r="K28" s="126"/>
      <c r="L28" s="126"/>
      <c r="M28" s="16"/>
      <c r="N28" s="16"/>
      <c r="O28" s="281">
        <v>30</v>
      </c>
      <c r="P28" s="282"/>
      <c r="Q28" s="282"/>
      <c r="R28" s="258"/>
      <c r="S28" s="258"/>
      <c r="T28" s="267">
        <v>45</v>
      </c>
      <c r="U28" s="283"/>
      <c r="V28" s="81">
        <v>7</v>
      </c>
      <c r="W28" s="81" t="s">
        <v>23</v>
      </c>
      <c r="X28" s="280"/>
      <c r="Y28" s="262"/>
      <c r="Z28" s="262"/>
      <c r="AA28" s="258"/>
      <c r="AB28" s="258"/>
      <c r="AC28" s="259"/>
      <c r="AD28" s="279"/>
      <c r="AE28" s="81"/>
      <c r="AF28" s="81"/>
      <c r="AG28" s="280"/>
      <c r="AH28" s="262"/>
      <c r="AI28" s="262"/>
      <c r="AJ28" s="258"/>
      <c r="AK28" s="258"/>
      <c r="AL28" s="279"/>
      <c r="AM28" s="279"/>
      <c r="AN28" s="81"/>
      <c r="AO28" s="81"/>
      <c r="AP28" s="265"/>
      <c r="AQ28" s="258"/>
      <c r="AR28" s="258"/>
      <c r="AS28" s="258"/>
      <c r="AT28" s="258"/>
      <c r="AU28" s="279"/>
      <c r="AV28" s="259"/>
      <c r="AW28" s="16"/>
      <c r="AX28" s="16"/>
      <c r="AY28" s="265"/>
      <c r="AZ28" s="258"/>
      <c r="BA28" s="258"/>
      <c r="BB28" s="258"/>
      <c r="BC28" s="258"/>
      <c r="BD28" s="279"/>
      <c r="BE28" s="259"/>
      <c r="BF28" s="16"/>
      <c r="BG28" s="16"/>
      <c r="BH28" s="265"/>
      <c r="BI28" s="266"/>
      <c r="BJ28" s="284"/>
      <c r="BK28" s="258"/>
      <c r="BL28" s="258"/>
      <c r="BM28" s="290"/>
      <c r="BN28" s="271"/>
      <c r="BO28" s="16"/>
      <c r="BP28" s="16"/>
      <c r="BQ28" s="31">
        <f t="shared" si="5"/>
        <v>7</v>
      </c>
      <c r="BR28" s="240"/>
    </row>
    <row r="29" spans="1:70" s="2" customFormat="1" ht="12.75" customHeight="1">
      <c r="A29" s="21">
        <v>7</v>
      </c>
      <c r="B29" s="333" t="s">
        <v>47</v>
      </c>
      <c r="C29" s="333" t="s">
        <v>47</v>
      </c>
      <c r="D29" s="130"/>
      <c r="E29" s="30">
        <f t="shared" si="4"/>
        <v>75</v>
      </c>
      <c r="F29" s="141"/>
      <c r="G29" s="125"/>
      <c r="H29" s="125"/>
      <c r="I29" s="125"/>
      <c r="J29" s="125"/>
      <c r="K29" s="126"/>
      <c r="L29" s="126"/>
      <c r="M29" s="16"/>
      <c r="N29" s="16"/>
      <c r="O29" s="265"/>
      <c r="P29" s="258"/>
      <c r="Q29" s="258"/>
      <c r="R29" s="258"/>
      <c r="S29" s="258"/>
      <c r="T29" s="259"/>
      <c r="U29" s="259"/>
      <c r="V29" s="256"/>
      <c r="W29" s="256"/>
      <c r="X29" s="265"/>
      <c r="Y29" s="258"/>
      <c r="Z29" s="258"/>
      <c r="AA29" s="258"/>
      <c r="AB29" s="258"/>
      <c r="AC29" s="259"/>
      <c r="AD29" s="259"/>
      <c r="AE29" s="16"/>
      <c r="AF29" s="16"/>
      <c r="AG29" s="265">
        <v>30</v>
      </c>
      <c r="AH29" s="258"/>
      <c r="AI29" s="258"/>
      <c r="AJ29" s="258"/>
      <c r="AK29" s="258"/>
      <c r="AL29" s="279">
        <v>45</v>
      </c>
      <c r="AM29" s="259"/>
      <c r="AN29" s="16">
        <v>6</v>
      </c>
      <c r="AO29" s="16"/>
      <c r="AP29" s="265"/>
      <c r="AQ29" s="258"/>
      <c r="AR29" s="258"/>
      <c r="AS29" s="258"/>
      <c r="AT29" s="258"/>
      <c r="AU29" s="279"/>
      <c r="AV29" s="259"/>
      <c r="AW29" s="16"/>
      <c r="AX29" s="16"/>
      <c r="AY29" s="265"/>
      <c r="AZ29" s="258"/>
      <c r="BA29" s="258"/>
      <c r="BB29" s="258"/>
      <c r="BC29" s="258"/>
      <c r="BD29" s="279"/>
      <c r="BE29" s="259"/>
      <c r="BF29" s="16"/>
      <c r="BG29" s="16"/>
      <c r="BH29" s="265"/>
      <c r="BI29" s="258"/>
      <c r="BJ29" s="264"/>
      <c r="BK29" s="258"/>
      <c r="BL29" s="258"/>
      <c r="BM29" s="279"/>
      <c r="BN29" s="259"/>
      <c r="BO29" s="16"/>
      <c r="BP29" s="16"/>
      <c r="BQ29" s="31">
        <f t="shared" si="5"/>
        <v>6</v>
      </c>
      <c r="BR29" s="240"/>
    </row>
    <row r="30" spans="1:70" s="2" customFormat="1" ht="12.75" customHeight="1">
      <c r="A30" s="21">
        <v>8</v>
      </c>
      <c r="B30" s="325" t="s">
        <v>48</v>
      </c>
      <c r="C30" s="325" t="s">
        <v>48</v>
      </c>
      <c r="D30" s="142"/>
      <c r="E30" s="30">
        <f t="shared" si="4"/>
        <v>45</v>
      </c>
      <c r="F30" s="141"/>
      <c r="G30" s="125"/>
      <c r="H30" s="125"/>
      <c r="I30" s="125"/>
      <c r="J30" s="125"/>
      <c r="K30" s="126"/>
      <c r="L30" s="126"/>
      <c r="M30" s="16"/>
      <c r="N30" s="16"/>
      <c r="O30" s="265">
        <v>15</v>
      </c>
      <c r="P30" s="258"/>
      <c r="Q30" s="258"/>
      <c r="R30" s="258"/>
      <c r="S30" s="258"/>
      <c r="T30" s="259">
        <v>30</v>
      </c>
      <c r="U30" s="259"/>
      <c r="V30" s="256">
        <v>5</v>
      </c>
      <c r="W30" s="256"/>
      <c r="X30" s="265"/>
      <c r="Y30" s="258"/>
      <c r="Z30" s="258"/>
      <c r="AA30" s="258"/>
      <c r="AB30" s="258"/>
      <c r="AC30" s="259"/>
      <c r="AD30" s="259"/>
      <c r="AE30" s="16"/>
      <c r="AF30" s="16"/>
      <c r="AG30" s="265"/>
      <c r="AH30" s="258"/>
      <c r="AI30" s="258"/>
      <c r="AJ30" s="258"/>
      <c r="AK30" s="258"/>
      <c r="AL30" s="279"/>
      <c r="AM30" s="259"/>
      <c r="AN30" s="16"/>
      <c r="AO30" s="16"/>
      <c r="AP30" s="265"/>
      <c r="AQ30" s="258"/>
      <c r="AR30" s="258"/>
      <c r="AS30" s="258"/>
      <c r="AT30" s="258"/>
      <c r="AU30" s="279"/>
      <c r="AV30" s="259"/>
      <c r="AW30" s="16"/>
      <c r="AX30" s="16"/>
      <c r="AY30" s="265"/>
      <c r="AZ30" s="258"/>
      <c r="BA30" s="258"/>
      <c r="BB30" s="258"/>
      <c r="BC30" s="258"/>
      <c r="BD30" s="279"/>
      <c r="BE30" s="259"/>
      <c r="BF30" s="16"/>
      <c r="BG30" s="16"/>
      <c r="BH30" s="265"/>
      <c r="BI30" s="258"/>
      <c r="BJ30" s="264"/>
      <c r="BK30" s="258"/>
      <c r="BL30" s="258"/>
      <c r="BM30" s="279"/>
      <c r="BN30" s="259"/>
      <c r="BO30" s="16"/>
      <c r="BP30" s="16"/>
      <c r="BQ30" s="31">
        <f t="shared" si="5"/>
        <v>5</v>
      </c>
      <c r="BR30" s="240"/>
    </row>
    <row r="31" spans="1:70" s="25" customFormat="1" ht="12.75" customHeight="1">
      <c r="A31" s="21">
        <v>9</v>
      </c>
      <c r="B31" s="330" t="s">
        <v>49</v>
      </c>
      <c r="C31" s="330" t="s">
        <v>50</v>
      </c>
      <c r="D31" s="158"/>
      <c r="E31" s="30">
        <f t="shared" si="4"/>
        <v>45</v>
      </c>
      <c r="F31" s="159"/>
      <c r="G31" s="147"/>
      <c r="H31" s="147"/>
      <c r="I31" s="147"/>
      <c r="J31" s="147"/>
      <c r="K31" s="143"/>
      <c r="L31" s="143"/>
      <c r="M31" s="16"/>
      <c r="N31" s="16"/>
      <c r="O31" s="272">
        <v>15</v>
      </c>
      <c r="P31" s="273"/>
      <c r="Q31" s="273"/>
      <c r="R31" s="273"/>
      <c r="S31" s="273"/>
      <c r="T31" s="267">
        <v>30</v>
      </c>
      <c r="U31" s="267"/>
      <c r="V31" s="16">
        <v>5</v>
      </c>
      <c r="W31" s="16"/>
      <c r="X31" s="265"/>
      <c r="Y31" s="258"/>
      <c r="Z31" s="258"/>
      <c r="AA31" s="273"/>
      <c r="AB31" s="273"/>
      <c r="AC31" s="267"/>
      <c r="AD31" s="259"/>
      <c r="AE31" s="16"/>
      <c r="AF31" s="16"/>
      <c r="AG31" s="272"/>
      <c r="AH31" s="277"/>
      <c r="AI31" s="277"/>
      <c r="AJ31" s="277"/>
      <c r="AK31" s="277"/>
      <c r="AL31" s="295"/>
      <c r="AM31" s="267"/>
      <c r="AN31" s="16"/>
      <c r="AO31" s="16"/>
      <c r="AP31" s="272"/>
      <c r="AQ31" s="273"/>
      <c r="AR31" s="273"/>
      <c r="AS31" s="273"/>
      <c r="AT31" s="273"/>
      <c r="AU31" s="283"/>
      <c r="AV31" s="267"/>
      <c r="AW31" s="16"/>
      <c r="AX31" s="16"/>
      <c r="AY31" s="265"/>
      <c r="AZ31" s="258"/>
      <c r="BA31" s="258"/>
      <c r="BB31" s="273"/>
      <c r="BC31" s="273"/>
      <c r="BD31" s="283"/>
      <c r="BE31" s="259"/>
      <c r="BF31" s="16"/>
      <c r="BG31" s="16"/>
      <c r="BH31" s="272"/>
      <c r="BI31" s="273"/>
      <c r="BJ31" s="274"/>
      <c r="BK31" s="273"/>
      <c r="BL31" s="273"/>
      <c r="BM31" s="283"/>
      <c r="BN31" s="267"/>
      <c r="BO31" s="16"/>
      <c r="BP31" s="16"/>
      <c r="BQ31" s="31">
        <f t="shared" si="5"/>
        <v>5</v>
      </c>
      <c r="BR31" s="152"/>
    </row>
    <row r="32" spans="1:70" s="2" customFormat="1" ht="12.75" customHeight="1">
      <c r="A32" s="21">
        <v>10</v>
      </c>
      <c r="B32" s="325" t="s">
        <v>88</v>
      </c>
      <c r="C32" s="325" t="s">
        <v>52</v>
      </c>
      <c r="D32" s="142"/>
      <c r="E32" s="30">
        <f t="shared" si="4"/>
        <v>45</v>
      </c>
      <c r="F32" s="141"/>
      <c r="G32" s="125"/>
      <c r="H32" s="125"/>
      <c r="I32" s="125"/>
      <c r="J32" s="125"/>
      <c r="K32" s="126"/>
      <c r="L32" s="126"/>
      <c r="M32" s="16"/>
      <c r="N32" s="16"/>
      <c r="O32" s="265"/>
      <c r="P32" s="258"/>
      <c r="Q32" s="258"/>
      <c r="R32" s="258"/>
      <c r="S32" s="258"/>
      <c r="T32" s="259"/>
      <c r="U32" s="259"/>
      <c r="V32" s="256"/>
      <c r="W32" s="256"/>
      <c r="X32" s="265">
        <v>15</v>
      </c>
      <c r="Y32" s="258"/>
      <c r="Z32" s="258"/>
      <c r="AA32" s="258"/>
      <c r="AB32" s="258"/>
      <c r="AC32" s="259">
        <v>30</v>
      </c>
      <c r="AD32" s="259"/>
      <c r="AE32" s="16">
        <v>5</v>
      </c>
      <c r="AF32" s="16" t="s">
        <v>23</v>
      </c>
      <c r="AG32" s="269"/>
      <c r="AH32" s="285"/>
      <c r="AI32" s="285"/>
      <c r="AJ32" s="285"/>
      <c r="AK32" s="285"/>
      <c r="AL32" s="296"/>
      <c r="AM32" s="269"/>
      <c r="AN32" s="286"/>
      <c r="AO32" s="286"/>
      <c r="AP32" s="270"/>
      <c r="AQ32" s="266"/>
      <c r="AR32" s="266"/>
      <c r="AS32" s="266"/>
      <c r="AT32" s="266"/>
      <c r="AU32" s="290"/>
      <c r="AV32" s="271"/>
      <c r="AW32" s="160"/>
      <c r="AX32" s="160"/>
      <c r="AY32" s="265"/>
      <c r="AZ32" s="266"/>
      <c r="BA32" s="266"/>
      <c r="BB32" s="258"/>
      <c r="BC32" s="258"/>
      <c r="BD32" s="290"/>
      <c r="BE32" s="271"/>
      <c r="BF32" s="16"/>
      <c r="BG32" s="16"/>
      <c r="BH32" s="265"/>
      <c r="BI32" s="258"/>
      <c r="BJ32" s="264"/>
      <c r="BK32" s="258"/>
      <c r="BL32" s="258"/>
      <c r="BM32" s="279"/>
      <c r="BN32" s="259"/>
      <c r="BO32" s="16"/>
      <c r="BP32" s="16"/>
      <c r="BQ32" s="31">
        <f t="shared" si="5"/>
        <v>5</v>
      </c>
      <c r="BR32" s="240"/>
    </row>
    <row r="33" spans="1:70" s="2" customFormat="1" ht="12.75">
      <c r="A33" s="21">
        <v>11</v>
      </c>
      <c r="B33" s="331" t="s">
        <v>122</v>
      </c>
      <c r="C33" s="331" t="s">
        <v>53</v>
      </c>
      <c r="D33" s="32"/>
      <c r="E33" s="30">
        <f t="shared" si="4"/>
        <v>60</v>
      </c>
      <c r="F33" s="141"/>
      <c r="G33" s="125"/>
      <c r="H33" s="125"/>
      <c r="I33" s="125"/>
      <c r="J33" s="125"/>
      <c r="K33" s="126"/>
      <c r="L33" s="126"/>
      <c r="M33" s="16"/>
      <c r="N33" s="16"/>
      <c r="O33" s="265"/>
      <c r="P33" s="258"/>
      <c r="Q33" s="258"/>
      <c r="R33" s="258"/>
      <c r="S33" s="258"/>
      <c r="T33" s="259"/>
      <c r="U33" s="259"/>
      <c r="V33" s="16"/>
      <c r="W33" s="16"/>
      <c r="X33" s="265"/>
      <c r="Y33" s="258"/>
      <c r="Z33" s="258"/>
      <c r="AA33" s="258"/>
      <c r="AB33" s="258"/>
      <c r="AC33" s="259"/>
      <c r="AD33" s="259"/>
      <c r="AE33" s="16"/>
      <c r="AF33" s="16"/>
      <c r="AG33" s="265">
        <v>15</v>
      </c>
      <c r="AH33" s="258"/>
      <c r="AI33" s="258"/>
      <c r="AJ33" s="258"/>
      <c r="AK33" s="258"/>
      <c r="AL33" s="279">
        <v>45</v>
      </c>
      <c r="AM33" s="259"/>
      <c r="AN33" s="16">
        <v>6</v>
      </c>
      <c r="AO33" s="16" t="s">
        <v>23</v>
      </c>
      <c r="AP33" s="287"/>
      <c r="AQ33" s="285"/>
      <c r="AR33" s="285"/>
      <c r="AS33" s="285"/>
      <c r="AT33" s="285"/>
      <c r="AU33" s="296"/>
      <c r="AV33" s="288"/>
      <c r="AW33" s="286"/>
      <c r="AX33" s="289"/>
      <c r="AY33" s="265"/>
      <c r="AZ33" s="258"/>
      <c r="BA33" s="258"/>
      <c r="BB33" s="258"/>
      <c r="BC33" s="258"/>
      <c r="BD33" s="279"/>
      <c r="BE33" s="259"/>
      <c r="BF33" s="16"/>
      <c r="BG33" s="16"/>
      <c r="BH33" s="265"/>
      <c r="BI33" s="258"/>
      <c r="BJ33" s="264"/>
      <c r="BK33" s="258"/>
      <c r="BL33" s="258"/>
      <c r="BM33" s="279"/>
      <c r="BN33" s="259"/>
      <c r="BO33" s="16"/>
      <c r="BP33" s="16"/>
      <c r="BQ33" s="31">
        <f t="shared" si="5"/>
        <v>6</v>
      </c>
      <c r="BR33" s="240"/>
    </row>
    <row r="34" spans="1:70" s="2" customFormat="1" ht="12.75" customHeight="1">
      <c r="A34" s="21">
        <v>12</v>
      </c>
      <c r="B34" s="332" t="s">
        <v>54</v>
      </c>
      <c r="C34" s="332" t="s">
        <v>54</v>
      </c>
      <c r="D34" s="161"/>
      <c r="E34" s="30">
        <f t="shared" si="4"/>
        <v>45</v>
      </c>
      <c r="F34" s="141"/>
      <c r="G34" s="125"/>
      <c r="H34" s="125"/>
      <c r="I34" s="125"/>
      <c r="J34" s="125"/>
      <c r="K34" s="126"/>
      <c r="L34" s="126"/>
      <c r="M34" s="16"/>
      <c r="N34" s="16"/>
      <c r="O34" s="265"/>
      <c r="P34" s="258"/>
      <c r="Q34" s="258"/>
      <c r="R34" s="258"/>
      <c r="S34" s="258"/>
      <c r="T34" s="259"/>
      <c r="U34" s="259"/>
      <c r="V34" s="256"/>
      <c r="W34" s="256"/>
      <c r="X34" s="265">
        <v>15</v>
      </c>
      <c r="Y34" s="258"/>
      <c r="Z34" s="258"/>
      <c r="AA34" s="258"/>
      <c r="AB34" s="258"/>
      <c r="AC34" s="259">
        <v>30</v>
      </c>
      <c r="AD34" s="259"/>
      <c r="AE34" s="16">
        <v>5</v>
      </c>
      <c r="AF34" s="16"/>
      <c r="AG34" s="265"/>
      <c r="AH34" s="258"/>
      <c r="AI34" s="258"/>
      <c r="AJ34" s="258"/>
      <c r="AK34" s="258"/>
      <c r="AL34" s="279"/>
      <c r="AM34" s="259"/>
      <c r="AN34" s="16"/>
      <c r="AO34" s="16"/>
      <c r="AP34" s="287"/>
      <c r="AQ34" s="285"/>
      <c r="AR34" s="285"/>
      <c r="AS34" s="285"/>
      <c r="AT34" s="285"/>
      <c r="AU34" s="296"/>
      <c r="AV34" s="288"/>
      <c r="AW34" s="286"/>
      <c r="AX34" s="20"/>
      <c r="AY34" s="265"/>
      <c r="AZ34" s="258"/>
      <c r="BA34" s="258"/>
      <c r="BB34" s="258"/>
      <c r="BC34" s="258"/>
      <c r="BD34" s="279"/>
      <c r="BE34" s="259"/>
      <c r="BF34" s="16"/>
      <c r="BG34" s="16"/>
      <c r="BH34" s="265"/>
      <c r="BI34" s="258"/>
      <c r="BJ34" s="264"/>
      <c r="BK34" s="258"/>
      <c r="BL34" s="258"/>
      <c r="BM34" s="279"/>
      <c r="BN34" s="259"/>
      <c r="BO34" s="16"/>
      <c r="BP34" s="16"/>
      <c r="BQ34" s="31">
        <f t="shared" si="5"/>
        <v>5</v>
      </c>
      <c r="BR34" s="240"/>
    </row>
    <row r="35" spans="1:70" s="2" customFormat="1" ht="12.75" customHeight="1">
      <c r="A35" s="21">
        <v>13</v>
      </c>
      <c r="B35" s="318" t="s">
        <v>55</v>
      </c>
      <c r="C35" s="318" t="s">
        <v>55</v>
      </c>
      <c r="D35" s="162"/>
      <c r="E35" s="30">
        <f t="shared" si="4"/>
        <v>75</v>
      </c>
      <c r="F35" s="141"/>
      <c r="G35" s="125"/>
      <c r="H35" s="125"/>
      <c r="I35" s="125"/>
      <c r="J35" s="125"/>
      <c r="K35" s="126"/>
      <c r="L35" s="126"/>
      <c r="M35" s="16"/>
      <c r="N35" s="16"/>
      <c r="O35" s="265"/>
      <c r="P35" s="258"/>
      <c r="Q35" s="258"/>
      <c r="R35" s="258"/>
      <c r="S35" s="258"/>
      <c r="T35" s="259"/>
      <c r="U35" s="259"/>
      <c r="V35" s="256"/>
      <c r="W35" s="256"/>
      <c r="X35" s="265">
        <v>30</v>
      </c>
      <c r="Y35" s="258"/>
      <c r="Z35" s="258"/>
      <c r="AA35" s="258"/>
      <c r="AB35" s="258"/>
      <c r="AC35" s="259">
        <v>45</v>
      </c>
      <c r="AD35" s="259"/>
      <c r="AE35" s="16">
        <v>7</v>
      </c>
      <c r="AF35" s="16" t="s">
        <v>23</v>
      </c>
      <c r="AG35" s="265"/>
      <c r="AH35" s="258"/>
      <c r="AI35" s="258"/>
      <c r="AJ35" s="258"/>
      <c r="AK35" s="258"/>
      <c r="AL35" s="279"/>
      <c r="AM35" s="259"/>
      <c r="AN35" s="16"/>
      <c r="AO35" s="16"/>
      <c r="AP35" s="272"/>
      <c r="AQ35" s="273"/>
      <c r="AR35" s="273"/>
      <c r="AS35" s="273"/>
      <c r="AT35" s="273"/>
      <c r="AU35" s="283"/>
      <c r="AV35" s="267"/>
      <c r="AW35" s="13"/>
      <c r="AX35" s="13"/>
      <c r="AY35" s="265"/>
      <c r="AZ35" s="258"/>
      <c r="BA35" s="258"/>
      <c r="BB35" s="258"/>
      <c r="BC35" s="258"/>
      <c r="BD35" s="279"/>
      <c r="BE35" s="259"/>
      <c r="BF35" s="16"/>
      <c r="BG35" s="16"/>
      <c r="BH35" s="265"/>
      <c r="BI35" s="258"/>
      <c r="BJ35" s="264"/>
      <c r="BK35" s="258"/>
      <c r="BL35" s="258"/>
      <c r="BM35" s="279"/>
      <c r="BN35" s="259"/>
      <c r="BO35" s="16"/>
      <c r="BP35" s="16"/>
      <c r="BQ35" s="31">
        <f t="shared" si="5"/>
        <v>7</v>
      </c>
      <c r="BR35" s="240"/>
    </row>
    <row r="36" spans="1:70" s="2" customFormat="1" ht="13.5" thickBot="1">
      <c r="A36" s="21">
        <v>14</v>
      </c>
      <c r="B36" s="324" t="s">
        <v>126</v>
      </c>
      <c r="C36" s="324" t="s">
        <v>56</v>
      </c>
      <c r="D36" s="130"/>
      <c r="E36" s="30">
        <f t="shared" si="4"/>
        <v>45</v>
      </c>
      <c r="F36" s="141"/>
      <c r="G36" s="125"/>
      <c r="H36" s="125"/>
      <c r="I36" s="125"/>
      <c r="J36" s="125"/>
      <c r="K36" s="126"/>
      <c r="L36" s="126"/>
      <c r="M36" s="16"/>
      <c r="N36" s="16"/>
      <c r="O36" s="265"/>
      <c r="P36" s="258"/>
      <c r="Q36" s="258"/>
      <c r="R36" s="258"/>
      <c r="S36" s="258"/>
      <c r="T36" s="259"/>
      <c r="U36" s="259"/>
      <c r="V36" s="256"/>
      <c r="W36" s="256"/>
      <c r="X36" s="265"/>
      <c r="Y36" s="258"/>
      <c r="Z36" s="258"/>
      <c r="AA36" s="258"/>
      <c r="AB36" s="258"/>
      <c r="AC36" s="259"/>
      <c r="AD36" s="259"/>
      <c r="AE36" s="16"/>
      <c r="AF36" s="16"/>
      <c r="AG36" s="265"/>
      <c r="AH36" s="258"/>
      <c r="AI36" s="258"/>
      <c r="AJ36" s="258"/>
      <c r="AK36" s="258"/>
      <c r="AL36" s="279"/>
      <c r="AM36" s="259"/>
      <c r="AN36" s="16"/>
      <c r="AO36" s="16"/>
      <c r="AP36" s="265">
        <v>15</v>
      </c>
      <c r="AQ36" s="258"/>
      <c r="AR36" s="258"/>
      <c r="AS36" s="258"/>
      <c r="AT36" s="258"/>
      <c r="AU36" s="279">
        <v>30</v>
      </c>
      <c r="AV36" s="259"/>
      <c r="AW36" s="16">
        <v>3</v>
      </c>
      <c r="AX36" s="16"/>
      <c r="AY36" s="265"/>
      <c r="AZ36" s="258"/>
      <c r="BA36" s="258"/>
      <c r="BB36" s="258"/>
      <c r="BC36" s="258"/>
      <c r="BD36" s="279"/>
      <c r="BE36" s="259"/>
      <c r="BF36" s="16"/>
      <c r="BG36" s="16"/>
      <c r="BH36" s="265"/>
      <c r="BI36" s="258"/>
      <c r="BJ36" s="264"/>
      <c r="BK36" s="258"/>
      <c r="BL36" s="258"/>
      <c r="BM36" s="279"/>
      <c r="BN36" s="259"/>
      <c r="BO36" s="16"/>
      <c r="BP36" s="16"/>
      <c r="BQ36" s="31">
        <f t="shared" si="5"/>
        <v>3</v>
      </c>
      <c r="BR36" s="240"/>
    </row>
    <row r="37" spans="1:70" ht="21.75" customHeight="1" thickBot="1">
      <c r="A37" s="163"/>
      <c r="B37" s="321" t="s">
        <v>89</v>
      </c>
      <c r="C37" s="321"/>
      <c r="D37" s="139"/>
      <c r="E37" s="61">
        <f>SUM(E38:E47)</f>
        <v>645</v>
      </c>
      <c r="F37" s="3" t="s">
        <v>14</v>
      </c>
      <c r="G37" s="4" t="s">
        <v>15</v>
      </c>
      <c r="H37" s="4" t="s">
        <v>16</v>
      </c>
      <c r="I37" s="4" t="s">
        <v>17</v>
      </c>
      <c r="J37" s="4" t="s">
        <v>18</v>
      </c>
      <c r="K37" s="4" t="s">
        <v>19</v>
      </c>
      <c r="L37" s="6" t="s">
        <v>20</v>
      </c>
      <c r="M37" s="17" t="s">
        <v>11</v>
      </c>
      <c r="N37" s="18" t="s">
        <v>21</v>
      </c>
      <c r="O37" s="3" t="s">
        <v>14</v>
      </c>
      <c r="P37" s="4" t="s">
        <v>15</v>
      </c>
      <c r="Q37" s="5" t="s">
        <v>16</v>
      </c>
      <c r="R37" s="4" t="s">
        <v>17</v>
      </c>
      <c r="S37" s="4" t="s">
        <v>18</v>
      </c>
      <c r="T37" s="5" t="s">
        <v>19</v>
      </c>
      <c r="U37" s="6" t="s">
        <v>20</v>
      </c>
      <c r="V37" s="17" t="s">
        <v>11</v>
      </c>
      <c r="W37" s="18" t="s">
        <v>21</v>
      </c>
      <c r="X37" s="3" t="s">
        <v>14</v>
      </c>
      <c r="Y37" s="4" t="s">
        <v>15</v>
      </c>
      <c r="Z37" s="5" t="s">
        <v>16</v>
      </c>
      <c r="AA37" s="4" t="s">
        <v>17</v>
      </c>
      <c r="AB37" s="4" t="s">
        <v>18</v>
      </c>
      <c r="AC37" s="5" t="s">
        <v>19</v>
      </c>
      <c r="AD37" s="6" t="s">
        <v>20</v>
      </c>
      <c r="AE37" s="17" t="s">
        <v>11</v>
      </c>
      <c r="AF37" s="18" t="s">
        <v>21</v>
      </c>
      <c r="AG37" s="3" t="s">
        <v>14</v>
      </c>
      <c r="AH37" s="4" t="s">
        <v>15</v>
      </c>
      <c r="AI37" s="4" t="s">
        <v>16</v>
      </c>
      <c r="AJ37" s="4" t="s">
        <v>17</v>
      </c>
      <c r="AK37" s="4" t="s">
        <v>18</v>
      </c>
      <c r="AL37" s="292" t="s">
        <v>19</v>
      </c>
      <c r="AM37" s="6" t="s">
        <v>20</v>
      </c>
      <c r="AN37" s="17" t="s">
        <v>11</v>
      </c>
      <c r="AO37" s="18" t="s">
        <v>21</v>
      </c>
      <c r="AP37" s="3" t="s">
        <v>14</v>
      </c>
      <c r="AQ37" s="4" t="s">
        <v>15</v>
      </c>
      <c r="AR37" s="4" t="s">
        <v>16</v>
      </c>
      <c r="AS37" s="27" t="s">
        <v>17</v>
      </c>
      <c r="AT37" s="4" t="s">
        <v>18</v>
      </c>
      <c r="AU37" s="292" t="s">
        <v>19</v>
      </c>
      <c r="AV37" s="6" t="s">
        <v>20</v>
      </c>
      <c r="AW37" s="17" t="s">
        <v>11</v>
      </c>
      <c r="AX37" s="18" t="s">
        <v>21</v>
      </c>
      <c r="AY37" s="3" t="s">
        <v>14</v>
      </c>
      <c r="AZ37" s="4" t="s">
        <v>15</v>
      </c>
      <c r="BA37" s="4" t="s">
        <v>16</v>
      </c>
      <c r="BB37" s="27" t="s">
        <v>17</v>
      </c>
      <c r="BC37" s="4" t="s">
        <v>18</v>
      </c>
      <c r="BD37" s="292" t="s">
        <v>19</v>
      </c>
      <c r="BE37" s="6" t="s">
        <v>20</v>
      </c>
      <c r="BF37" s="17" t="s">
        <v>11</v>
      </c>
      <c r="BG37" s="18" t="s">
        <v>21</v>
      </c>
      <c r="BH37" s="3" t="s">
        <v>14</v>
      </c>
      <c r="BI37" s="4" t="s">
        <v>15</v>
      </c>
      <c r="BJ37" s="10" t="s">
        <v>16</v>
      </c>
      <c r="BK37" s="27" t="s">
        <v>17</v>
      </c>
      <c r="BL37" s="4" t="s">
        <v>18</v>
      </c>
      <c r="BM37" s="292" t="s">
        <v>19</v>
      </c>
      <c r="BN37" s="6" t="s">
        <v>20</v>
      </c>
      <c r="BO37" s="17" t="s">
        <v>11</v>
      </c>
      <c r="BP37" s="18" t="s">
        <v>21</v>
      </c>
      <c r="BQ37" s="228">
        <f>SUM(BQ38:BQ47)</f>
        <v>59</v>
      </c>
      <c r="BR37" s="240"/>
    </row>
    <row r="38" spans="1:70" s="35" customFormat="1" ht="27" customHeight="1">
      <c r="A38" s="34">
        <v>1</v>
      </c>
      <c r="B38" s="327" t="s">
        <v>90</v>
      </c>
      <c r="C38" s="327" t="s">
        <v>57</v>
      </c>
      <c r="D38" s="164" t="s">
        <v>28</v>
      </c>
      <c r="E38" s="30">
        <f aca="true" t="shared" si="6" ref="E38:E46">SUM(F38:L38)+SUM(O38:U38)+SUM(X38:AD38)+SUM(AG38:AM38)+SUM(AP38:AV38)+SUM(AY38:BE38)+SUM(BH38:BN38)</f>
        <v>60</v>
      </c>
      <c r="F38" s="141"/>
      <c r="G38" s="125"/>
      <c r="H38" s="125"/>
      <c r="I38" s="125"/>
      <c r="J38" s="125"/>
      <c r="K38" s="126"/>
      <c r="L38" s="126"/>
      <c r="M38" s="122"/>
      <c r="N38" s="122"/>
      <c r="O38" s="79"/>
      <c r="P38" s="75"/>
      <c r="Q38" s="75"/>
      <c r="R38" s="125"/>
      <c r="S38" s="125"/>
      <c r="T38" s="126"/>
      <c r="U38" s="77"/>
      <c r="V38" s="78"/>
      <c r="W38" s="78"/>
      <c r="X38" s="141"/>
      <c r="Y38" s="125"/>
      <c r="Z38" s="125"/>
      <c r="AA38" s="125"/>
      <c r="AB38" s="125"/>
      <c r="AC38" s="126"/>
      <c r="AD38" s="126"/>
      <c r="AE38" s="122"/>
      <c r="AF38" s="122"/>
      <c r="AG38" s="165"/>
      <c r="AH38" s="166"/>
      <c r="AI38" s="166"/>
      <c r="AJ38" s="125"/>
      <c r="AK38" s="125"/>
      <c r="AL38" s="156"/>
      <c r="AM38" s="167"/>
      <c r="AN38" s="78"/>
      <c r="AO38" s="78"/>
      <c r="AP38" s="141"/>
      <c r="AQ38" s="125"/>
      <c r="AR38" s="125"/>
      <c r="AS38" s="125"/>
      <c r="AT38" s="125"/>
      <c r="AU38" s="77"/>
      <c r="AV38" s="126"/>
      <c r="AW38" s="122"/>
      <c r="AX38" s="122"/>
      <c r="AY38" s="168">
        <v>15</v>
      </c>
      <c r="AZ38" s="169"/>
      <c r="BA38" s="169"/>
      <c r="BB38" s="169"/>
      <c r="BC38" s="169"/>
      <c r="BD38" s="166">
        <v>45</v>
      </c>
      <c r="BE38" s="170"/>
      <c r="BF38" s="312">
        <v>4</v>
      </c>
      <c r="BG38" s="122"/>
      <c r="BH38" s="141"/>
      <c r="BI38" s="125"/>
      <c r="BJ38" s="129"/>
      <c r="BK38" s="125"/>
      <c r="BL38" s="125"/>
      <c r="BM38" s="77"/>
      <c r="BN38" s="126"/>
      <c r="BO38" s="122"/>
      <c r="BP38" s="122"/>
      <c r="BQ38" s="20">
        <f aca="true" t="shared" si="7" ref="BQ38:BQ46">M38+V38+AE38+AN38+AW38+BF38+BO38</f>
        <v>4</v>
      </c>
      <c r="BR38" s="152" t="s">
        <v>124</v>
      </c>
    </row>
    <row r="39" spans="1:70" s="35" customFormat="1" ht="48" customHeight="1">
      <c r="A39" s="21">
        <v>2</v>
      </c>
      <c r="B39" s="328" t="s">
        <v>91</v>
      </c>
      <c r="C39" s="328" t="s">
        <v>58</v>
      </c>
      <c r="D39" s="134" t="s">
        <v>28</v>
      </c>
      <c r="E39" s="30">
        <f t="shared" si="6"/>
        <v>75</v>
      </c>
      <c r="F39" s="141"/>
      <c r="G39" s="125"/>
      <c r="H39" s="125"/>
      <c r="I39" s="125"/>
      <c r="J39" s="125"/>
      <c r="K39" s="126"/>
      <c r="L39" s="126"/>
      <c r="M39" s="16"/>
      <c r="N39" s="16"/>
      <c r="O39" s="79"/>
      <c r="P39" s="75"/>
      <c r="Q39" s="75"/>
      <c r="R39" s="125"/>
      <c r="S39" s="125"/>
      <c r="T39" s="126"/>
      <c r="U39" s="77"/>
      <c r="V39" s="81"/>
      <c r="W39" s="81"/>
      <c r="X39" s="79"/>
      <c r="Y39" s="75"/>
      <c r="Z39" s="75"/>
      <c r="AA39" s="125"/>
      <c r="AB39" s="125"/>
      <c r="AC39" s="126"/>
      <c r="AD39" s="77"/>
      <c r="AE39" s="81"/>
      <c r="AF39" s="81"/>
      <c r="AG39" s="155">
        <v>30</v>
      </c>
      <c r="AH39" s="76"/>
      <c r="AI39" s="76"/>
      <c r="AJ39" s="125"/>
      <c r="AK39" s="125"/>
      <c r="AL39" s="156">
        <v>45</v>
      </c>
      <c r="AM39" s="156"/>
      <c r="AN39" s="81">
        <v>7</v>
      </c>
      <c r="AO39" s="81" t="s">
        <v>23</v>
      </c>
      <c r="AP39" s="141"/>
      <c r="AQ39" s="125"/>
      <c r="AR39" s="125"/>
      <c r="AS39" s="125"/>
      <c r="AT39" s="125"/>
      <c r="AU39" s="77"/>
      <c r="AV39" s="126"/>
      <c r="AW39" s="16"/>
      <c r="AX39" s="16"/>
      <c r="AY39" s="141"/>
      <c r="AZ39" s="125"/>
      <c r="BA39" s="125"/>
      <c r="BB39" s="125"/>
      <c r="BC39" s="125"/>
      <c r="BD39" s="77"/>
      <c r="BE39" s="126"/>
      <c r="BF39" s="16"/>
      <c r="BG39" s="16"/>
      <c r="BH39" s="141"/>
      <c r="BI39" s="145"/>
      <c r="BJ39" s="157"/>
      <c r="BK39" s="125"/>
      <c r="BL39" s="125"/>
      <c r="BM39" s="80"/>
      <c r="BN39" s="146"/>
      <c r="BO39" s="16"/>
      <c r="BP39" s="16"/>
      <c r="BQ39" s="20">
        <f t="shared" si="7"/>
        <v>7</v>
      </c>
      <c r="BR39" s="152" t="s">
        <v>124</v>
      </c>
    </row>
    <row r="40" spans="1:70" s="35" customFormat="1" ht="33" customHeight="1">
      <c r="A40" s="21">
        <v>3</v>
      </c>
      <c r="B40" s="324" t="s">
        <v>92</v>
      </c>
      <c r="C40" s="324" t="s">
        <v>59</v>
      </c>
      <c r="D40" s="171" t="s">
        <v>28</v>
      </c>
      <c r="E40" s="30">
        <f t="shared" si="6"/>
        <v>75</v>
      </c>
      <c r="F40" s="128"/>
      <c r="G40" s="125"/>
      <c r="H40" s="125"/>
      <c r="I40" s="125"/>
      <c r="J40" s="125"/>
      <c r="K40" s="126"/>
      <c r="L40" s="126"/>
      <c r="M40" s="16"/>
      <c r="N40" s="16"/>
      <c r="O40" s="141"/>
      <c r="P40" s="125"/>
      <c r="Q40" s="125"/>
      <c r="R40" s="125"/>
      <c r="S40" s="125"/>
      <c r="T40" s="126"/>
      <c r="U40" s="126"/>
      <c r="V40" s="16"/>
      <c r="W40" s="16"/>
      <c r="X40" s="79"/>
      <c r="Y40" s="75"/>
      <c r="Z40" s="75"/>
      <c r="AA40" s="125"/>
      <c r="AB40" s="125"/>
      <c r="AC40" s="126"/>
      <c r="AD40" s="77"/>
      <c r="AE40" s="81"/>
      <c r="AF40" s="81"/>
      <c r="AG40" s="79"/>
      <c r="AH40" s="75"/>
      <c r="AI40" s="75"/>
      <c r="AJ40" s="125"/>
      <c r="AK40" s="125"/>
      <c r="AL40" s="77"/>
      <c r="AM40" s="77"/>
      <c r="AN40" s="81"/>
      <c r="AO40" s="81"/>
      <c r="AP40" s="79"/>
      <c r="AQ40" s="76"/>
      <c r="AR40" s="75"/>
      <c r="AS40" s="125"/>
      <c r="AT40" s="125"/>
      <c r="AU40" s="77"/>
      <c r="AV40" s="77"/>
      <c r="AW40" s="81"/>
      <c r="AX40" s="81"/>
      <c r="AY40" s="79">
        <v>30</v>
      </c>
      <c r="AZ40" s="75"/>
      <c r="BA40" s="75"/>
      <c r="BB40" s="125"/>
      <c r="BC40" s="125"/>
      <c r="BD40" s="77">
        <v>45</v>
      </c>
      <c r="BE40" s="77"/>
      <c r="BF40" s="81">
        <v>7</v>
      </c>
      <c r="BG40" s="81" t="s">
        <v>23</v>
      </c>
      <c r="BH40" s="172"/>
      <c r="BI40" s="173"/>
      <c r="BJ40" s="174"/>
      <c r="BK40" s="258"/>
      <c r="BL40" s="258"/>
      <c r="BM40" s="279"/>
      <c r="BN40" s="175"/>
      <c r="BO40" s="176"/>
      <c r="BP40" s="176"/>
      <c r="BQ40" s="20">
        <f t="shared" si="7"/>
        <v>7</v>
      </c>
      <c r="BR40" s="152" t="s">
        <v>124</v>
      </c>
    </row>
    <row r="41" spans="1:70" s="35" customFormat="1" ht="30" customHeight="1">
      <c r="A41" s="21">
        <v>4</v>
      </c>
      <c r="B41" s="329" t="s">
        <v>93</v>
      </c>
      <c r="C41" s="329" t="s">
        <v>60</v>
      </c>
      <c r="D41" s="154" t="s">
        <v>28</v>
      </c>
      <c r="E41" s="30">
        <f t="shared" si="6"/>
        <v>75</v>
      </c>
      <c r="F41" s="128"/>
      <c r="G41" s="125"/>
      <c r="H41" s="125"/>
      <c r="I41" s="125"/>
      <c r="J41" s="125"/>
      <c r="K41" s="126"/>
      <c r="L41" s="126"/>
      <c r="M41" s="16"/>
      <c r="N41" s="16"/>
      <c r="O41" s="141"/>
      <c r="P41" s="125"/>
      <c r="Q41" s="125"/>
      <c r="R41" s="125"/>
      <c r="S41" s="125"/>
      <c r="T41" s="126"/>
      <c r="U41" s="126"/>
      <c r="V41" s="16"/>
      <c r="W41" s="16"/>
      <c r="X41" s="141"/>
      <c r="Y41" s="125"/>
      <c r="Z41" s="125"/>
      <c r="AA41" s="125"/>
      <c r="AB41" s="125"/>
      <c r="AC41" s="126"/>
      <c r="AD41" s="126"/>
      <c r="AE41" s="16"/>
      <c r="AF41" s="16"/>
      <c r="AG41" s="79"/>
      <c r="AH41" s="75"/>
      <c r="AI41" s="75"/>
      <c r="AJ41" s="125"/>
      <c r="AK41" s="125"/>
      <c r="AL41" s="77"/>
      <c r="AM41" s="77"/>
      <c r="AN41" s="81"/>
      <c r="AO41" s="81"/>
      <c r="AP41" s="79"/>
      <c r="AQ41" s="75"/>
      <c r="AR41" s="75"/>
      <c r="AS41" s="125"/>
      <c r="AT41" s="125"/>
      <c r="AU41" s="77"/>
      <c r="AV41" s="77"/>
      <c r="AW41" s="81"/>
      <c r="AX41" s="81"/>
      <c r="AY41" s="79">
        <v>30</v>
      </c>
      <c r="AZ41" s="75"/>
      <c r="BA41" s="75"/>
      <c r="BB41" s="125"/>
      <c r="BC41" s="125"/>
      <c r="BD41" s="77">
        <v>45</v>
      </c>
      <c r="BE41" s="77"/>
      <c r="BF41" s="81">
        <v>7</v>
      </c>
      <c r="BG41" s="81" t="s">
        <v>23</v>
      </c>
      <c r="BH41" s="79"/>
      <c r="BI41" s="75"/>
      <c r="BJ41" s="82"/>
      <c r="BK41" s="258"/>
      <c r="BL41" s="258"/>
      <c r="BM41" s="279"/>
      <c r="BN41" s="279"/>
      <c r="BO41" s="81"/>
      <c r="BP41" s="81"/>
      <c r="BQ41" s="20">
        <f t="shared" si="7"/>
        <v>7</v>
      </c>
      <c r="BR41" s="152" t="s">
        <v>124</v>
      </c>
    </row>
    <row r="42" spans="1:70" s="35" customFormat="1" ht="26.25" customHeight="1">
      <c r="A42" s="21">
        <v>5</v>
      </c>
      <c r="B42" s="324" t="s">
        <v>94</v>
      </c>
      <c r="C42" s="324" t="s">
        <v>61</v>
      </c>
      <c r="D42" s="154" t="s">
        <v>28</v>
      </c>
      <c r="E42" s="30">
        <f t="shared" si="6"/>
        <v>60</v>
      </c>
      <c r="F42" s="128"/>
      <c r="G42" s="125"/>
      <c r="H42" s="125"/>
      <c r="I42" s="125"/>
      <c r="J42" s="125"/>
      <c r="K42" s="126"/>
      <c r="L42" s="126"/>
      <c r="M42" s="16"/>
      <c r="N42" s="16"/>
      <c r="O42" s="141"/>
      <c r="P42" s="125"/>
      <c r="Q42" s="125"/>
      <c r="R42" s="125"/>
      <c r="S42" s="125"/>
      <c r="T42" s="126"/>
      <c r="U42" s="126"/>
      <c r="V42" s="16"/>
      <c r="W42" s="16"/>
      <c r="X42" s="141"/>
      <c r="Y42" s="125"/>
      <c r="Z42" s="125"/>
      <c r="AA42" s="125"/>
      <c r="AB42" s="125"/>
      <c r="AC42" s="126"/>
      <c r="AD42" s="126"/>
      <c r="AE42" s="16"/>
      <c r="AF42" s="16"/>
      <c r="AG42" s="79"/>
      <c r="AH42" s="75"/>
      <c r="AI42" s="75"/>
      <c r="AJ42" s="125"/>
      <c r="AK42" s="125"/>
      <c r="AL42" s="77"/>
      <c r="AM42" s="77"/>
      <c r="AN42" s="81"/>
      <c r="AO42" s="81"/>
      <c r="AP42" s="79"/>
      <c r="AQ42" s="75"/>
      <c r="AR42" s="75"/>
      <c r="AS42" s="125"/>
      <c r="AT42" s="125"/>
      <c r="AU42" s="77"/>
      <c r="AV42" s="77"/>
      <c r="AW42" s="81"/>
      <c r="AX42" s="81"/>
      <c r="AY42" s="79"/>
      <c r="AZ42" s="75"/>
      <c r="BA42" s="75"/>
      <c r="BB42" s="125"/>
      <c r="BC42" s="125"/>
      <c r="BD42" s="77"/>
      <c r="BE42" s="77"/>
      <c r="BF42" s="81"/>
      <c r="BG42" s="81"/>
      <c r="BH42" s="79">
        <v>15</v>
      </c>
      <c r="BI42" s="75"/>
      <c r="BJ42" s="177"/>
      <c r="BK42" s="258"/>
      <c r="BL42" s="258"/>
      <c r="BM42" s="279">
        <v>45</v>
      </c>
      <c r="BN42" s="178"/>
      <c r="BO42" s="179">
        <v>6</v>
      </c>
      <c r="BP42" s="179" t="s">
        <v>23</v>
      </c>
      <c r="BQ42" s="20">
        <f t="shared" si="7"/>
        <v>6</v>
      </c>
      <c r="BR42" s="152" t="s">
        <v>124</v>
      </c>
    </row>
    <row r="43" spans="1:70" s="35" customFormat="1" ht="35.25" customHeight="1">
      <c r="A43" s="21">
        <v>6</v>
      </c>
      <c r="B43" s="322" t="s">
        <v>95</v>
      </c>
      <c r="C43" s="322" t="s">
        <v>62</v>
      </c>
      <c r="D43" s="180" t="s">
        <v>28</v>
      </c>
      <c r="E43" s="30">
        <f t="shared" si="6"/>
        <v>75</v>
      </c>
      <c r="F43" s="128"/>
      <c r="G43" s="125"/>
      <c r="H43" s="125"/>
      <c r="I43" s="125"/>
      <c r="J43" s="125"/>
      <c r="K43" s="126"/>
      <c r="L43" s="126"/>
      <c r="M43" s="16"/>
      <c r="N43" s="16"/>
      <c r="O43" s="141"/>
      <c r="P43" s="125"/>
      <c r="Q43" s="125"/>
      <c r="R43" s="125"/>
      <c r="S43" s="125"/>
      <c r="T43" s="126"/>
      <c r="U43" s="126"/>
      <c r="V43" s="16"/>
      <c r="W43" s="16"/>
      <c r="X43" s="141"/>
      <c r="Y43" s="125"/>
      <c r="Z43" s="125"/>
      <c r="AA43" s="125"/>
      <c r="AB43" s="125"/>
      <c r="AC43" s="126"/>
      <c r="AD43" s="126"/>
      <c r="AE43" s="16"/>
      <c r="AF43" s="16"/>
      <c r="AG43" s="79"/>
      <c r="AH43" s="75"/>
      <c r="AI43" s="75"/>
      <c r="AJ43" s="125"/>
      <c r="AK43" s="125"/>
      <c r="AL43" s="77"/>
      <c r="AM43" s="77"/>
      <c r="AN43" s="81"/>
      <c r="AO43" s="81"/>
      <c r="AP43" s="79">
        <v>15</v>
      </c>
      <c r="AQ43" s="75"/>
      <c r="AR43" s="177"/>
      <c r="AS43" s="125"/>
      <c r="AT43" s="125"/>
      <c r="AU43" s="77">
        <v>60</v>
      </c>
      <c r="AV43" s="178"/>
      <c r="AW43" s="179">
        <v>7</v>
      </c>
      <c r="AX43" s="81" t="s">
        <v>23</v>
      </c>
      <c r="AY43" s="79"/>
      <c r="AZ43" s="75"/>
      <c r="BA43" s="75"/>
      <c r="BB43" s="125"/>
      <c r="BC43" s="125"/>
      <c r="BD43" s="77"/>
      <c r="BE43" s="77"/>
      <c r="BF43" s="81"/>
      <c r="BG43" s="81"/>
      <c r="BH43" s="79"/>
      <c r="BI43" s="75"/>
      <c r="BJ43" s="177"/>
      <c r="BK43" s="258"/>
      <c r="BL43" s="258"/>
      <c r="BM43" s="279"/>
      <c r="BN43" s="178"/>
      <c r="BO43" s="179"/>
      <c r="BP43" s="179"/>
      <c r="BQ43" s="20">
        <f t="shared" si="7"/>
        <v>7</v>
      </c>
      <c r="BR43" s="152" t="s">
        <v>124</v>
      </c>
    </row>
    <row r="44" spans="1:70" s="35" customFormat="1" ht="35.25" customHeight="1">
      <c r="A44" s="21">
        <v>7</v>
      </c>
      <c r="B44" s="325" t="s">
        <v>96</v>
      </c>
      <c r="C44" s="325" t="s">
        <v>63</v>
      </c>
      <c r="D44" s="142" t="s">
        <v>28</v>
      </c>
      <c r="E44" s="30">
        <f t="shared" si="6"/>
        <v>60</v>
      </c>
      <c r="F44" s="128"/>
      <c r="G44" s="125"/>
      <c r="H44" s="125"/>
      <c r="I44" s="125"/>
      <c r="J44" s="125"/>
      <c r="K44" s="126"/>
      <c r="L44" s="126"/>
      <c r="M44" s="16"/>
      <c r="N44" s="16"/>
      <c r="O44" s="141"/>
      <c r="P44" s="125"/>
      <c r="Q44" s="125"/>
      <c r="R44" s="125"/>
      <c r="S44" s="125"/>
      <c r="T44" s="126"/>
      <c r="U44" s="126"/>
      <c r="V44" s="16"/>
      <c r="W44" s="16"/>
      <c r="X44" s="141"/>
      <c r="Y44" s="125"/>
      <c r="Z44" s="125"/>
      <c r="AA44" s="125"/>
      <c r="AB44" s="125"/>
      <c r="AC44" s="126"/>
      <c r="AD44" s="126"/>
      <c r="AE44" s="16"/>
      <c r="AF44" s="16"/>
      <c r="AG44" s="79"/>
      <c r="AH44" s="75"/>
      <c r="AI44" s="75"/>
      <c r="AJ44" s="125"/>
      <c r="AK44" s="125"/>
      <c r="AL44" s="77"/>
      <c r="AM44" s="77"/>
      <c r="AN44" s="81"/>
      <c r="AO44" s="81"/>
      <c r="AP44" s="155"/>
      <c r="AQ44" s="76"/>
      <c r="AR44" s="76"/>
      <c r="AS44" s="125"/>
      <c r="AT44" s="125"/>
      <c r="AU44" s="156"/>
      <c r="AV44" s="156"/>
      <c r="AW44" s="81"/>
      <c r="AX44" s="81"/>
      <c r="AY44" s="79">
        <v>15</v>
      </c>
      <c r="AZ44" s="75"/>
      <c r="BA44" s="75"/>
      <c r="BB44" s="125"/>
      <c r="BC44" s="125"/>
      <c r="BD44" s="77">
        <v>45</v>
      </c>
      <c r="BE44" s="77"/>
      <c r="BF44" s="81">
        <v>6</v>
      </c>
      <c r="BG44" s="81" t="s">
        <v>23</v>
      </c>
      <c r="BH44" s="79"/>
      <c r="BI44" s="181"/>
      <c r="BJ44" s="182"/>
      <c r="BK44" s="258"/>
      <c r="BL44" s="258"/>
      <c r="BM44" s="290"/>
      <c r="BN44" s="290"/>
      <c r="BO44" s="81"/>
      <c r="BP44" s="81"/>
      <c r="BQ44" s="20">
        <f t="shared" si="7"/>
        <v>6</v>
      </c>
      <c r="BR44" s="152" t="s">
        <v>124</v>
      </c>
    </row>
    <row r="45" spans="1:70" s="35" customFormat="1" ht="37.5" customHeight="1">
      <c r="A45" s="21">
        <v>8</v>
      </c>
      <c r="B45" s="324" t="s">
        <v>97</v>
      </c>
      <c r="C45" s="324" t="s">
        <v>64</v>
      </c>
      <c r="D45" s="154" t="s">
        <v>28</v>
      </c>
      <c r="E45" s="30">
        <f t="shared" si="6"/>
        <v>75</v>
      </c>
      <c r="F45" s="128"/>
      <c r="G45" s="125"/>
      <c r="H45" s="125"/>
      <c r="I45" s="125"/>
      <c r="J45" s="125"/>
      <c r="K45" s="126"/>
      <c r="L45" s="126"/>
      <c r="M45" s="16"/>
      <c r="N45" s="16"/>
      <c r="O45" s="141"/>
      <c r="P45" s="125"/>
      <c r="Q45" s="125"/>
      <c r="R45" s="125"/>
      <c r="S45" s="125"/>
      <c r="T45" s="126"/>
      <c r="U45" s="126"/>
      <c r="V45" s="16"/>
      <c r="W45" s="16"/>
      <c r="X45" s="141"/>
      <c r="Y45" s="125"/>
      <c r="Z45" s="125"/>
      <c r="AA45" s="125"/>
      <c r="AB45" s="125"/>
      <c r="AC45" s="126"/>
      <c r="AD45" s="126"/>
      <c r="AE45" s="16"/>
      <c r="AF45" s="16"/>
      <c r="AG45" s="79"/>
      <c r="AH45" s="75"/>
      <c r="AI45" s="75"/>
      <c r="AJ45" s="125"/>
      <c r="AK45" s="125"/>
      <c r="AL45" s="77"/>
      <c r="AM45" s="77"/>
      <c r="AN45" s="81"/>
      <c r="AO45" s="81"/>
      <c r="AP45" s="79"/>
      <c r="AQ45" s="75"/>
      <c r="AR45" s="75"/>
      <c r="AS45" s="125"/>
      <c r="AT45" s="125"/>
      <c r="AU45" s="77"/>
      <c r="AV45" s="77"/>
      <c r="AW45" s="81"/>
      <c r="AX45" s="81"/>
      <c r="AY45" s="79"/>
      <c r="AZ45" s="75"/>
      <c r="BA45" s="75"/>
      <c r="BB45" s="125"/>
      <c r="BC45" s="125"/>
      <c r="BD45" s="77"/>
      <c r="BE45" s="77"/>
      <c r="BF45" s="81"/>
      <c r="BG45" s="81"/>
      <c r="BH45" s="79">
        <v>15</v>
      </c>
      <c r="BI45" s="75"/>
      <c r="BJ45" s="177"/>
      <c r="BK45" s="258"/>
      <c r="BL45" s="258"/>
      <c r="BM45" s="279">
        <v>60</v>
      </c>
      <c r="BN45" s="178"/>
      <c r="BO45" s="179">
        <v>7</v>
      </c>
      <c r="BP45" s="179" t="s">
        <v>23</v>
      </c>
      <c r="BQ45" s="20">
        <f t="shared" si="7"/>
        <v>7</v>
      </c>
      <c r="BR45" s="152" t="s">
        <v>124</v>
      </c>
    </row>
    <row r="46" spans="1:70" s="35" customFormat="1" ht="27" customHeight="1">
      <c r="A46" s="21">
        <v>9</v>
      </c>
      <c r="B46" s="324" t="s">
        <v>98</v>
      </c>
      <c r="C46" s="324" t="s">
        <v>65</v>
      </c>
      <c r="D46" s="154" t="s">
        <v>28</v>
      </c>
      <c r="E46" s="30">
        <f t="shared" si="6"/>
        <v>30</v>
      </c>
      <c r="F46" s="128"/>
      <c r="G46" s="125"/>
      <c r="H46" s="125"/>
      <c r="I46" s="125"/>
      <c r="J46" s="125"/>
      <c r="K46" s="126"/>
      <c r="L46" s="126"/>
      <c r="M46" s="16"/>
      <c r="N46" s="16"/>
      <c r="O46" s="141"/>
      <c r="P46" s="125"/>
      <c r="Q46" s="125"/>
      <c r="R46" s="125"/>
      <c r="S46" s="125"/>
      <c r="T46" s="126"/>
      <c r="U46" s="126"/>
      <c r="V46" s="16"/>
      <c r="W46" s="16"/>
      <c r="X46" s="141"/>
      <c r="Y46" s="125"/>
      <c r="Z46" s="125"/>
      <c r="AA46" s="125"/>
      <c r="AB46" s="125"/>
      <c r="AC46" s="126"/>
      <c r="AD46" s="126"/>
      <c r="AE46" s="16"/>
      <c r="AF46" s="16"/>
      <c r="AG46" s="79">
        <v>15</v>
      </c>
      <c r="AH46" s="75"/>
      <c r="AI46" s="75"/>
      <c r="AJ46" s="125"/>
      <c r="AK46" s="125"/>
      <c r="AL46" s="77">
        <v>15</v>
      </c>
      <c r="AM46" s="77"/>
      <c r="AN46" s="81">
        <v>2</v>
      </c>
      <c r="AO46" s="81"/>
      <c r="AP46" s="79"/>
      <c r="AQ46" s="75"/>
      <c r="AR46" s="75"/>
      <c r="AS46" s="125"/>
      <c r="AT46" s="125"/>
      <c r="AU46" s="77"/>
      <c r="AV46" s="77"/>
      <c r="AW46" s="81"/>
      <c r="AX46" s="81"/>
      <c r="AY46" s="79"/>
      <c r="AZ46" s="75"/>
      <c r="BA46" s="75"/>
      <c r="BB46" s="125"/>
      <c r="BC46" s="125"/>
      <c r="BD46" s="77"/>
      <c r="BE46" s="77"/>
      <c r="BF46" s="81"/>
      <c r="BG46" s="81"/>
      <c r="BH46" s="79"/>
      <c r="BI46" s="75"/>
      <c r="BJ46" s="177"/>
      <c r="BK46" s="258"/>
      <c r="BL46" s="258"/>
      <c r="BM46" s="279"/>
      <c r="BN46" s="178"/>
      <c r="BO46" s="179"/>
      <c r="BP46" s="179"/>
      <c r="BQ46" s="20">
        <f t="shared" si="7"/>
        <v>2</v>
      </c>
      <c r="BR46" s="152" t="s">
        <v>124</v>
      </c>
    </row>
    <row r="47" spans="1:70" s="35" customFormat="1" ht="26.25" customHeight="1" thickBot="1">
      <c r="A47" s="24">
        <v>10</v>
      </c>
      <c r="B47" s="326" t="s">
        <v>99</v>
      </c>
      <c r="C47" s="326" t="s">
        <v>66</v>
      </c>
      <c r="D47" s="183" t="s">
        <v>28</v>
      </c>
      <c r="E47" s="33">
        <f>SUM(F47:L47)+SUM(O47:U47)+SUM(X47:AD47)+SUM(AG47:AM47)+SUM(AP47:AV47)+SUM(AY47:BE47)+SUM(BH47:BN47)</f>
        <v>60</v>
      </c>
      <c r="F47" s="184"/>
      <c r="G47" s="145"/>
      <c r="H47" s="145"/>
      <c r="I47" s="145"/>
      <c r="J47" s="145"/>
      <c r="K47" s="146"/>
      <c r="L47" s="146"/>
      <c r="M47" s="160"/>
      <c r="N47" s="160"/>
      <c r="O47" s="144"/>
      <c r="P47" s="145"/>
      <c r="Q47" s="145"/>
      <c r="R47" s="145"/>
      <c r="S47" s="145"/>
      <c r="T47" s="146"/>
      <c r="U47" s="146"/>
      <c r="V47" s="160"/>
      <c r="W47" s="160"/>
      <c r="X47" s="144"/>
      <c r="Y47" s="145"/>
      <c r="Z47" s="145"/>
      <c r="AA47" s="145"/>
      <c r="AB47" s="145"/>
      <c r="AC47" s="146"/>
      <c r="AD47" s="146"/>
      <c r="AE47" s="160"/>
      <c r="AF47" s="160"/>
      <c r="AG47" s="185"/>
      <c r="AH47" s="181"/>
      <c r="AI47" s="181"/>
      <c r="AJ47" s="145"/>
      <c r="AK47" s="145"/>
      <c r="AL47" s="80"/>
      <c r="AM47" s="80"/>
      <c r="AN47" s="186"/>
      <c r="AO47" s="186"/>
      <c r="AP47" s="185">
        <v>15</v>
      </c>
      <c r="AQ47" s="181"/>
      <c r="AR47" s="181"/>
      <c r="AS47" s="145"/>
      <c r="AT47" s="145"/>
      <c r="AU47" s="80">
        <v>45</v>
      </c>
      <c r="AV47" s="80"/>
      <c r="AW47" s="186">
        <v>6</v>
      </c>
      <c r="AX47" s="186" t="s">
        <v>23</v>
      </c>
      <c r="AY47" s="185"/>
      <c r="AZ47" s="181"/>
      <c r="BA47" s="181"/>
      <c r="BB47" s="145"/>
      <c r="BC47" s="145"/>
      <c r="BD47" s="80"/>
      <c r="BE47" s="80"/>
      <c r="BF47" s="186"/>
      <c r="BG47" s="186"/>
      <c r="BH47" s="185"/>
      <c r="BI47" s="181"/>
      <c r="BJ47" s="187"/>
      <c r="BK47" s="266"/>
      <c r="BL47" s="266"/>
      <c r="BM47" s="290"/>
      <c r="BN47" s="188"/>
      <c r="BO47" s="189"/>
      <c r="BP47" s="189"/>
      <c r="BQ47" s="20">
        <f>M47+V47+AE47+AN47+AW47+BF47+BO47</f>
        <v>6</v>
      </c>
      <c r="BR47" s="152" t="s">
        <v>124</v>
      </c>
    </row>
    <row r="48" spans="1:70" s="35" customFormat="1" ht="17.25" customHeight="1" thickBot="1">
      <c r="A48" s="163"/>
      <c r="B48" s="321" t="s">
        <v>67</v>
      </c>
      <c r="C48" s="321"/>
      <c r="D48" s="139"/>
      <c r="E48" s="61">
        <f>SUM(E49:E52)</f>
        <v>75</v>
      </c>
      <c r="F48" s="3" t="s">
        <v>14</v>
      </c>
      <c r="G48" s="4" t="s">
        <v>15</v>
      </c>
      <c r="H48" s="4" t="s">
        <v>16</v>
      </c>
      <c r="I48" s="4" t="s">
        <v>17</v>
      </c>
      <c r="J48" s="4" t="s">
        <v>18</v>
      </c>
      <c r="K48" s="5" t="s">
        <v>19</v>
      </c>
      <c r="L48" s="6" t="s">
        <v>20</v>
      </c>
      <c r="M48" s="17" t="s">
        <v>11</v>
      </c>
      <c r="N48" s="18" t="s">
        <v>21</v>
      </c>
      <c r="O48" s="3" t="s">
        <v>14</v>
      </c>
      <c r="P48" s="4" t="s">
        <v>15</v>
      </c>
      <c r="Q48" s="4" t="s">
        <v>16</v>
      </c>
      <c r="R48" s="4" t="s">
        <v>17</v>
      </c>
      <c r="S48" s="4" t="s">
        <v>18</v>
      </c>
      <c r="T48" s="5" t="s">
        <v>19</v>
      </c>
      <c r="U48" s="6" t="s">
        <v>20</v>
      </c>
      <c r="V48" s="17" t="s">
        <v>11</v>
      </c>
      <c r="W48" s="18" t="s">
        <v>21</v>
      </c>
      <c r="X48" s="3" t="s">
        <v>14</v>
      </c>
      <c r="Y48" s="4" t="s">
        <v>15</v>
      </c>
      <c r="Z48" s="4" t="s">
        <v>16</v>
      </c>
      <c r="AA48" s="4" t="s">
        <v>17</v>
      </c>
      <c r="AB48" s="4" t="s">
        <v>18</v>
      </c>
      <c r="AC48" s="5" t="s">
        <v>19</v>
      </c>
      <c r="AD48" s="6" t="s">
        <v>20</v>
      </c>
      <c r="AE48" s="17" t="s">
        <v>11</v>
      </c>
      <c r="AF48" s="18" t="s">
        <v>21</v>
      </c>
      <c r="AG48" s="3" t="s">
        <v>14</v>
      </c>
      <c r="AH48" s="4" t="s">
        <v>15</v>
      </c>
      <c r="AI48" s="4" t="s">
        <v>16</v>
      </c>
      <c r="AJ48" s="27" t="s">
        <v>17</v>
      </c>
      <c r="AK48" s="4" t="s">
        <v>18</v>
      </c>
      <c r="AL48" s="292" t="s">
        <v>19</v>
      </c>
      <c r="AM48" s="6" t="s">
        <v>20</v>
      </c>
      <c r="AN48" s="17" t="s">
        <v>11</v>
      </c>
      <c r="AO48" s="18" t="s">
        <v>21</v>
      </c>
      <c r="AP48" s="3" t="s">
        <v>14</v>
      </c>
      <c r="AQ48" s="4" t="s">
        <v>15</v>
      </c>
      <c r="AR48" s="4" t="s">
        <v>16</v>
      </c>
      <c r="AS48" s="4" t="s">
        <v>17</v>
      </c>
      <c r="AT48" s="4" t="s">
        <v>18</v>
      </c>
      <c r="AU48" s="292" t="s">
        <v>19</v>
      </c>
      <c r="AV48" s="6" t="s">
        <v>20</v>
      </c>
      <c r="AW48" s="17" t="s">
        <v>11</v>
      </c>
      <c r="AX48" s="18" t="s">
        <v>21</v>
      </c>
      <c r="AY48" s="3" t="s">
        <v>14</v>
      </c>
      <c r="AZ48" s="4" t="s">
        <v>15</v>
      </c>
      <c r="BA48" s="4" t="s">
        <v>16</v>
      </c>
      <c r="BB48" s="4" t="s">
        <v>17</v>
      </c>
      <c r="BC48" s="4" t="s">
        <v>18</v>
      </c>
      <c r="BD48" s="292" t="s">
        <v>19</v>
      </c>
      <c r="BE48" s="6" t="s">
        <v>20</v>
      </c>
      <c r="BF48" s="17" t="s">
        <v>11</v>
      </c>
      <c r="BG48" s="18" t="s">
        <v>21</v>
      </c>
      <c r="BH48" s="3" t="s">
        <v>14</v>
      </c>
      <c r="BI48" s="4" t="s">
        <v>15</v>
      </c>
      <c r="BJ48" s="10" t="s">
        <v>16</v>
      </c>
      <c r="BK48" s="4" t="s">
        <v>17</v>
      </c>
      <c r="BL48" s="4" t="s">
        <v>18</v>
      </c>
      <c r="BM48" s="292" t="s">
        <v>19</v>
      </c>
      <c r="BN48" s="6" t="s">
        <v>20</v>
      </c>
      <c r="BO48" s="17" t="s">
        <v>11</v>
      </c>
      <c r="BP48" s="18" t="s">
        <v>21</v>
      </c>
      <c r="BQ48" s="61">
        <f>SUM(BQ49:BQ52)</f>
        <v>19</v>
      </c>
      <c r="BR48" s="152"/>
    </row>
    <row r="49" spans="1:70" s="25" customFormat="1" ht="14.25" customHeight="1">
      <c r="A49" s="190">
        <v>1</v>
      </c>
      <c r="B49" s="322" t="s">
        <v>68</v>
      </c>
      <c r="C49" s="322" t="s">
        <v>68</v>
      </c>
      <c r="D49" s="37"/>
      <c r="E49" s="38">
        <f>SUM(F49:L49)+SUM(O49:U49)+SUM(X49:AD49)+SUM(AG49:AM49)+SUM(AP49:AV49)+SUM(AY49:BE49)+SUM(BH49:BN49)</f>
        <v>30</v>
      </c>
      <c r="F49" s="39"/>
      <c r="G49" s="40"/>
      <c r="H49" s="40"/>
      <c r="I49" s="40"/>
      <c r="J49" s="41"/>
      <c r="K49" s="41"/>
      <c r="L49" s="42"/>
      <c r="M49" s="43"/>
      <c r="N49" s="43"/>
      <c r="O49" s="39"/>
      <c r="P49" s="41"/>
      <c r="Q49" s="41"/>
      <c r="R49" s="40"/>
      <c r="S49" s="41"/>
      <c r="T49" s="41"/>
      <c r="U49" s="44"/>
      <c r="V49" s="43"/>
      <c r="W49" s="43"/>
      <c r="X49" s="39"/>
      <c r="Y49" s="40"/>
      <c r="Z49" s="40"/>
      <c r="AA49" s="40"/>
      <c r="AB49" s="40"/>
      <c r="AC49" s="45"/>
      <c r="AD49" s="45"/>
      <c r="AE49" s="43"/>
      <c r="AF49" s="43"/>
      <c r="AG49" s="39"/>
      <c r="AH49" s="40"/>
      <c r="AI49" s="40"/>
      <c r="AJ49" s="40"/>
      <c r="AK49" s="41"/>
      <c r="AL49" s="297"/>
      <c r="AM49" s="44"/>
      <c r="AN49" s="43"/>
      <c r="AO49" s="43"/>
      <c r="AP49" s="191"/>
      <c r="AQ49" s="41"/>
      <c r="AR49" s="41"/>
      <c r="AS49" s="40"/>
      <c r="AT49" s="41"/>
      <c r="AU49" s="297"/>
      <c r="AV49" s="44"/>
      <c r="AW49" s="43"/>
      <c r="AX49" s="43"/>
      <c r="AY49" s="191"/>
      <c r="AZ49" s="41"/>
      <c r="BA49" s="41"/>
      <c r="BB49" s="40"/>
      <c r="BC49" s="41"/>
      <c r="BD49" s="297">
        <v>30</v>
      </c>
      <c r="BE49" s="44"/>
      <c r="BF49" s="43">
        <v>2</v>
      </c>
      <c r="BG49" s="43"/>
      <c r="BH49" s="52"/>
      <c r="BI49" s="51"/>
      <c r="BJ49" s="192"/>
      <c r="BK49" s="40"/>
      <c r="BL49" s="41"/>
      <c r="BM49" s="297"/>
      <c r="BN49" s="44"/>
      <c r="BO49" s="43"/>
      <c r="BP49" s="43"/>
      <c r="BQ49" s="227">
        <f>M49+V49+AE49+AN49+AW49+BF49+BO49</f>
        <v>2</v>
      </c>
      <c r="BR49" s="152"/>
    </row>
    <row r="50" spans="1:70" s="25" customFormat="1" ht="12.75" customHeight="1">
      <c r="A50" s="193">
        <v>2</v>
      </c>
      <c r="B50" s="323" t="s">
        <v>69</v>
      </c>
      <c r="C50" s="323"/>
      <c r="D50" s="46"/>
      <c r="E50" s="15">
        <f>SUM(F50:L50)+SUM(O50:U50)+SUM(X50:AD50)+SUM(AG50:AM50)+SUM(AP50:AV50)+SUM(AY50:BE50)+SUM(BH50:BN50)</f>
        <v>15</v>
      </c>
      <c r="F50" s="39"/>
      <c r="G50" s="40"/>
      <c r="H50" s="40"/>
      <c r="I50" s="40"/>
      <c r="J50" s="47"/>
      <c r="K50" s="47"/>
      <c r="L50" s="48"/>
      <c r="M50" s="49"/>
      <c r="N50" s="49"/>
      <c r="O50" s="39"/>
      <c r="P50" s="47"/>
      <c r="Q50" s="47"/>
      <c r="R50" s="40"/>
      <c r="S50" s="47"/>
      <c r="T50" s="47"/>
      <c r="U50" s="50"/>
      <c r="V50" s="49"/>
      <c r="W50" s="49"/>
      <c r="X50" s="39"/>
      <c r="Y50" s="40"/>
      <c r="Z50" s="40"/>
      <c r="AA50" s="40"/>
      <c r="AB50" s="40"/>
      <c r="AC50" s="45"/>
      <c r="AD50" s="45"/>
      <c r="AE50" s="49"/>
      <c r="AF50" s="49"/>
      <c r="AG50" s="39"/>
      <c r="AH50" s="40"/>
      <c r="AI50" s="40"/>
      <c r="AJ50" s="40"/>
      <c r="AK50" s="47"/>
      <c r="AL50" s="298"/>
      <c r="AM50" s="50"/>
      <c r="AN50" s="49"/>
      <c r="AO50" s="49"/>
      <c r="AP50" s="194"/>
      <c r="AQ50" s="47"/>
      <c r="AR50" s="47"/>
      <c r="AS50" s="40"/>
      <c r="AT50" s="47"/>
      <c r="AU50" s="298"/>
      <c r="AV50" s="50"/>
      <c r="AW50" s="49"/>
      <c r="AX50" s="49"/>
      <c r="AY50" s="194"/>
      <c r="AZ50" s="47"/>
      <c r="BA50" s="47"/>
      <c r="BB50" s="40"/>
      <c r="BC50" s="47">
        <v>15</v>
      </c>
      <c r="BD50" s="298"/>
      <c r="BE50" s="50"/>
      <c r="BF50" s="49">
        <v>1</v>
      </c>
      <c r="BG50" s="49"/>
      <c r="BH50" s="52"/>
      <c r="BI50" s="51"/>
      <c r="BJ50" s="192"/>
      <c r="BK50" s="40"/>
      <c r="BL50" s="47"/>
      <c r="BM50" s="298"/>
      <c r="BN50" s="50"/>
      <c r="BO50" s="49"/>
      <c r="BP50" s="49"/>
      <c r="BQ50" s="20">
        <f>M50+V50+AE50+AN50+AW50+BF50+BO50</f>
        <v>1</v>
      </c>
      <c r="BR50" s="152"/>
    </row>
    <row r="51" spans="1:70" s="25" customFormat="1" ht="14.25" customHeight="1">
      <c r="A51" s="193">
        <v>3</v>
      </c>
      <c r="B51" s="324" t="s">
        <v>125</v>
      </c>
      <c r="C51" s="324" t="s">
        <v>69</v>
      </c>
      <c r="D51" s="46"/>
      <c r="E51" s="15">
        <v>30</v>
      </c>
      <c r="F51" s="39"/>
      <c r="G51" s="40"/>
      <c r="H51" s="40"/>
      <c r="I51" s="40"/>
      <c r="J51" s="47"/>
      <c r="K51" s="47"/>
      <c r="L51" s="48"/>
      <c r="M51" s="49"/>
      <c r="N51" s="49"/>
      <c r="O51" s="39"/>
      <c r="P51" s="47"/>
      <c r="Q51" s="47"/>
      <c r="R51" s="40"/>
      <c r="S51" s="47"/>
      <c r="T51" s="47"/>
      <c r="U51" s="50"/>
      <c r="V51" s="49"/>
      <c r="W51" s="49"/>
      <c r="X51" s="39"/>
      <c r="Y51" s="40"/>
      <c r="Z51" s="40"/>
      <c r="AA51" s="40"/>
      <c r="AB51" s="40"/>
      <c r="AC51" s="45"/>
      <c r="AD51" s="45"/>
      <c r="AE51" s="49"/>
      <c r="AF51" s="49"/>
      <c r="AG51" s="39"/>
      <c r="AH51" s="40"/>
      <c r="AI51" s="40"/>
      <c r="AJ51" s="40"/>
      <c r="AK51" s="47"/>
      <c r="AL51" s="298"/>
      <c r="AM51" s="50"/>
      <c r="AN51" s="49"/>
      <c r="AO51" s="49"/>
      <c r="AP51" s="194"/>
      <c r="AQ51" s="47"/>
      <c r="AR51" s="47"/>
      <c r="AS51" s="40"/>
      <c r="AT51" s="47"/>
      <c r="AU51" s="298"/>
      <c r="AV51" s="50"/>
      <c r="AW51" s="49"/>
      <c r="AX51" s="49"/>
      <c r="AY51" s="194"/>
      <c r="AZ51" s="47"/>
      <c r="BA51" s="47"/>
      <c r="BB51" s="40"/>
      <c r="BC51" s="47"/>
      <c r="BD51" s="298"/>
      <c r="BE51" s="50"/>
      <c r="BF51" s="49"/>
      <c r="BG51" s="49"/>
      <c r="BH51" s="52"/>
      <c r="BI51" s="51"/>
      <c r="BJ51" s="192"/>
      <c r="BK51" s="40"/>
      <c r="BL51" s="47">
        <v>30</v>
      </c>
      <c r="BM51" s="298"/>
      <c r="BN51" s="50"/>
      <c r="BO51" s="49">
        <v>1</v>
      </c>
      <c r="BP51" s="49"/>
      <c r="BQ51" s="20">
        <f>M51+V51+AE51+AN51+AW51+BF51+BO51</f>
        <v>1</v>
      </c>
      <c r="BR51" s="152" t="s">
        <v>124</v>
      </c>
    </row>
    <row r="52" spans="1:70" s="25" customFormat="1" ht="14.25" customHeight="1" thickBot="1">
      <c r="A52" s="193">
        <v>4</v>
      </c>
      <c r="B52" s="324" t="s">
        <v>70</v>
      </c>
      <c r="C52" s="324" t="s">
        <v>70</v>
      </c>
      <c r="D52" s="46"/>
      <c r="E52" s="15">
        <f>SUM(F52:L52)+SUM(O52:U52)+SUM(X52:AD52)+SUM(AG52:AM52)+SUM(AP52:AV52)+SUM(AY52:BE52)+SUM(BH52:BN52)</f>
        <v>0</v>
      </c>
      <c r="F52" s="39"/>
      <c r="G52" s="40"/>
      <c r="H52" s="40"/>
      <c r="I52" s="40"/>
      <c r="J52" s="47"/>
      <c r="K52" s="47"/>
      <c r="L52" s="48"/>
      <c r="M52" s="49"/>
      <c r="N52" s="49"/>
      <c r="O52" s="39"/>
      <c r="P52" s="47"/>
      <c r="Q52" s="47"/>
      <c r="R52" s="40"/>
      <c r="S52" s="47"/>
      <c r="T52" s="47"/>
      <c r="U52" s="50"/>
      <c r="V52" s="49"/>
      <c r="W52" s="49"/>
      <c r="X52" s="39"/>
      <c r="Y52" s="40"/>
      <c r="Z52" s="40"/>
      <c r="AA52" s="40"/>
      <c r="AB52" s="40"/>
      <c r="AC52" s="45"/>
      <c r="AD52" s="45"/>
      <c r="AE52" s="49"/>
      <c r="AF52" s="49"/>
      <c r="AG52" s="39"/>
      <c r="AH52" s="40"/>
      <c r="AI52" s="40"/>
      <c r="AJ52" s="40"/>
      <c r="AK52" s="47"/>
      <c r="AL52" s="298"/>
      <c r="AM52" s="50"/>
      <c r="AN52" s="49"/>
      <c r="AO52" s="49"/>
      <c r="AP52" s="194"/>
      <c r="AQ52" s="47"/>
      <c r="AR52" s="47"/>
      <c r="AS52" s="40"/>
      <c r="AT52" s="47"/>
      <c r="AU52" s="298"/>
      <c r="AV52" s="50"/>
      <c r="AW52" s="49"/>
      <c r="AX52" s="49"/>
      <c r="AY52" s="194"/>
      <c r="AZ52" s="47"/>
      <c r="BA52" s="47"/>
      <c r="BB52" s="40"/>
      <c r="BC52" s="47"/>
      <c r="BD52" s="298"/>
      <c r="BE52" s="50"/>
      <c r="BF52" s="49"/>
      <c r="BG52" s="49"/>
      <c r="BH52" s="52"/>
      <c r="BI52" s="51"/>
      <c r="BJ52" s="192"/>
      <c r="BK52" s="40"/>
      <c r="BL52" s="47"/>
      <c r="BM52" s="298"/>
      <c r="BN52" s="50"/>
      <c r="BO52" s="49">
        <v>15</v>
      </c>
      <c r="BP52" s="49"/>
      <c r="BQ52" s="20">
        <f>M52+V52+AE52+AN52+AW52+BF52+BO52</f>
        <v>15</v>
      </c>
      <c r="BR52" s="152" t="s">
        <v>124</v>
      </c>
    </row>
    <row r="53" spans="1:72" s="35" customFormat="1" ht="17.25" customHeight="1" thickBot="1">
      <c r="A53" s="163"/>
      <c r="B53" s="321" t="s">
        <v>71</v>
      </c>
      <c r="C53" s="321"/>
      <c r="D53" s="139"/>
      <c r="E53" s="61">
        <f>E54</f>
        <v>480</v>
      </c>
      <c r="F53" s="3"/>
      <c r="G53" s="4"/>
      <c r="H53" s="4"/>
      <c r="I53" s="4"/>
      <c r="J53" s="4"/>
      <c r="K53" s="5"/>
      <c r="L53" s="6"/>
      <c r="M53" s="17"/>
      <c r="N53" s="18"/>
      <c r="O53" s="3"/>
      <c r="P53" s="4"/>
      <c r="Q53" s="4"/>
      <c r="R53" s="4"/>
      <c r="S53" s="4"/>
      <c r="T53" s="5"/>
      <c r="U53" s="6"/>
      <c r="V53" s="17"/>
      <c r="W53" s="18"/>
      <c r="X53" s="3"/>
      <c r="Y53" s="4"/>
      <c r="Z53" s="4"/>
      <c r="AA53" s="4"/>
      <c r="AB53" s="4"/>
      <c r="AC53" s="5"/>
      <c r="AD53" s="6"/>
      <c r="AE53" s="17"/>
      <c r="AF53" s="18"/>
      <c r="AG53" s="3"/>
      <c r="AH53" s="4"/>
      <c r="AI53" s="4"/>
      <c r="AJ53" s="27"/>
      <c r="AK53" s="4"/>
      <c r="AL53" s="292"/>
      <c r="AM53" s="6"/>
      <c r="AN53" s="17"/>
      <c r="AO53" s="18"/>
      <c r="AP53" s="3"/>
      <c r="AQ53" s="4"/>
      <c r="AR53" s="4"/>
      <c r="AS53" s="4"/>
      <c r="AT53" s="4"/>
      <c r="AU53" s="292"/>
      <c r="AV53" s="6"/>
      <c r="AW53" s="17"/>
      <c r="AX53" s="18"/>
      <c r="AY53" s="3"/>
      <c r="AZ53" s="4"/>
      <c r="BA53" s="4"/>
      <c r="BB53" s="4"/>
      <c r="BC53" s="4"/>
      <c r="BD53" s="292"/>
      <c r="BE53" s="6"/>
      <c r="BF53" s="17"/>
      <c r="BG53" s="18"/>
      <c r="BH53" s="3"/>
      <c r="BI53" s="4"/>
      <c r="BJ53" s="10"/>
      <c r="BK53" s="4"/>
      <c r="BL53" s="4"/>
      <c r="BM53" s="292"/>
      <c r="BN53" s="6"/>
      <c r="BO53" s="17"/>
      <c r="BP53" s="18"/>
      <c r="BQ53" s="61">
        <f>BQ54</f>
        <v>15</v>
      </c>
      <c r="BR53" s="152"/>
      <c r="BT53" s="254"/>
    </row>
    <row r="54" spans="1:70" s="25" customFormat="1" ht="14.25" customHeight="1" thickBot="1">
      <c r="A54" s="195">
        <v>1</v>
      </c>
      <c r="B54" s="318" t="s">
        <v>72</v>
      </c>
      <c r="C54" s="318"/>
      <c r="D54" s="53"/>
      <c r="E54" s="54">
        <v>480</v>
      </c>
      <c r="F54" s="39"/>
      <c r="G54" s="40"/>
      <c r="H54" s="40"/>
      <c r="I54" s="40"/>
      <c r="J54" s="40"/>
      <c r="K54" s="45"/>
      <c r="L54" s="55"/>
      <c r="M54" s="56"/>
      <c r="N54" s="56"/>
      <c r="O54" s="57"/>
      <c r="P54" s="58"/>
      <c r="Q54" s="58"/>
      <c r="R54" s="40"/>
      <c r="S54" s="59"/>
      <c r="T54" s="59"/>
      <c r="U54" s="60"/>
      <c r="V54" s="56"/>
      <c r="W54" s="56"/>
      <c r="X54" s="39"/>
      <c r="Y54" s="40"/>
      <c r="Z54" s="40"/>
      <c r="AA54" s="40"/>
      <c r="AB54" s="40"/>
      <c r="AC54" s="45"/>
      <c r="AD54" s="45"/>
      <c r="AE54" s="56"/>
      <c r="AF54" s="56"/>
      <c r="AG54" s="39"/>
      <c r="AH54" s="58"/>
      <c r="AI54" s="58"/>
      <c r="AJ54" s="40"/>
      <c r="AK54" s="59"/>
      <c r="AL54" s="299"/>
      <c r="AM54" s="60"/>
      <c r="AN54" s="56"/>
      <c r="AO54" s="56"/>
      <c r="AP54" s="57"/>
      <c r="AQ54" s="58"/>
      <c r="AR54" s="58"/>
      <c r="AS54" s="40"/>
      <c r="AT54" s="40"/>
      <c r="AU54" s="306"/>
      <c r="AV54" s="60"/>
      <c r="AW54" s="56"/>
      <c r="AX54" s="56"/>
      <c r="AY54" s="57"/>
      <c r="AZ54" s="58"/>
      <c r="BA54" s="58"/>
      <c r="BB54" s="40"/>
      <c r="BC54" s="59"/>
      <c r="BD54" s="299"/>
      <c r="BE54" s="60">
        <v>480</v>
      </c>
      <c r="BF54" s="56">
        <v>15</v>
      </c>
      <c r="BG54" s="56"/>
      <c r="BH54" s="196"/>
      <c r="BI54" s="59"/>
      <c r="BJ54" s="197"/>
      <c r="BK54" s="40"/>
      <c r="BL54" s="59"/>
      <c r="BM54" s="299"/>
      <c r="BN54" s="60"/>
      <c r="BO54" s="56"/>
      <c r="BP54" s="56"/>
      <c r="BQ54" s="229">
        <f>M54+V54+AE54+AN54+AW54+BF54+BO54</f>
        <v>15</v>
      </c>
      <c r="BR54" s="152" t="s">
        <v>124</v>
      </c>
    </row>
    <row r="55" spans="1:70" s="2" customFormat="1" ht="13.5" thickBot="1">
      <c r="A55" s="319" t="s">
        <v>73</v>
      </c>
      <c r="B55" s="319"/>
      <c r="C55" s="319"/>
      <c r="D55" s="319"/>
      <c r="E55" s="116">
        <f>IF(E5+E14+E22+E37+E48+E54=SUM(F55:L55)+SUM(O55:U55)+SUM(X55:AD55)+SUM(AG55:AM55)+SUM(AP55:AV55)+SUM(AY55:BE55)+SUM(BH55:BN55),SUM(F55:L55)+SUM(O55:U55)+SUM(X55:AD55)+SUM(AG55:AM55)+SUM(AP55:AV55)+SUM(AY55:BE55)+SUM(BH55:BN55),"Błąd")</f>
        <v>2700</v>
      </c>
      <c r="F55" s="62">
        <f aca="true" t="shared" si="8" ref="F55:M55">SUM(F6:F13)+SUM(F15:F21)+SUM(F23:F36)+SUM(F38:F47)+SUM(F49:F54)</f>
        <v>90</v>
      </c>
      <c r="G55" s="62">
        <f t="shared" si="8"/>
        <v>60</v>
      </c>
      <c r="H55" s="62">
        <f t="shared" si="8"/>
        <v>90</v>
      </c>
      <c r="I55" s="62">
        <f t="shared" si="8"/>
        <v>0</v>
      </c>
      <c r="J55" s="62">
        <f t="shared" si="8"/>
        <v>0</v>
      </c>
      <c r="K55" s="62">
        <f t="shared" si="8"/>
        <v>90</v>
      </c>
      <c r="L55" s="62">
        <f t="shared" si="8"/>
        <v>0</v>
      </c>
      <c r="M55" s="63">
        <f t="shared" si="8"/>
        <v>30</v>
      </c>
      <c r="N55" s="64"/>
      <c r="O55" s="65">
        <f aca="true" t="shared" si="9" ref="O55:V55">SUM(O6:O13)+SUM(O15:O21)+SUM(O23:O36)+SUM(O38:O47)+SUM(O49:O54)</f>
        <v>120</v>
      </c>
      <c r="P55" s="66">
        <f t="shared" si="9"/>
        <v>60</v>
      </c>
      <c r="Q55" s="66">
        <f t="shared" si="9"/>
        <v>45</v>
      </c>
      <c r="R55" s="62">
        <f t="shared" si="9"/>
        <v>15</v>
      </c>
      <c r="S55" s="62">
        <f t="shared" si="9"/>
        <v>0</v>
      </c>
      <c r="T55" s="62">
        <f t="shared" si="9"/>
        <v>105</v>
      </c>
      <c r="U55" s="67">
        <f t="shared" si="9"/>
        <v>0</v>
      </c>
      <c r="V55" s="63">
        <f t="shared" si="9"/>
        <v>30</v>
      </c>
      <c r="W55" s="68"/>
      <c r="X55" s="69">
        <f aca="true" t="shared" si="10" ref="X55:AE55">SUM(X6:X13)+SUM(X15:X21)+SUM(X23:X36)+SUM(X38:X47)+SUM(X49:X54)</f>
        <v>105</v>
      </c>
      <c r="Y55" s="62">
        <f t="shared" si="10"/>
        <v>0</v>
      </c>
      <c r="Z55" s="62">
        <f t="shared" si="10"/>
        <v>30</v>
      </c>
      <c r="AA55" s="62">
        <f t="shared" si="10"/>
        <v>0</v>
      </c>
      <c r="AB55" s="62">
        <f t="shared" si="10"/>
        <v>0</v>
      </c>
      <c r="AC55" s="62">
        <f t="shared" si="10"/>
        <v>195</v>
      </c>
      <c r="AD55" s="70">
        <f t="shared" si="10"/>
        <v>0</v>
      </c>
      <c r="AE55" s="63">
        <f t="shared" si="10"/>
        <v>30</v>
      </c>
      <c r="AF55" s="68"/>
      <c r="AG55" s="69">
        <f aca="true" t="shared" si="11" ref="AG55:AN55">SUM(AG6:AG13)+SUM(AG15:AG21)+SUM(AG23:AG36)+SUM(AG38:AG47)+SUM(AG49:AG54)</f>
        <v>105</v>
      </c>
      <c r="AH55" s="66">
        <f t="shared" si="11"/>
        <v>0</v>
      </c>
      <c r="AI55" s="66">
        <f t="shared" si="11"/>
        <v>30</v>
      </c>
      <c r="AJ55" s="62">
        <f t="shared" si="11"/>
        <v>0</v>
      </c>
      <c r="AK55" s="62">
        <f t="shared" si="11"/>
        <v>0</v>
      </c>
      <c r="AL55" s="300">
        <f t="shared" si="11"/>
        <v>195</v>
      </c>
      <c r="AM55" s="71">
        <f t="shared" si="11"/>
        <v>0</v>
      </c>
      <c r="AN55" s="72">
        <f t="shared" si="11"/>
        <v>30</v>
      </c>
      <c r="AO55" s="64"/>
      <c r="AP55" s="65">
        <f aca="true" t="shared" si="12" ref="AP55:AW55">SUM(AP6:AP13)+SUM(AP15:AP21)+SUM(AP23:AP36)+SUM(AP38:AP47)+SUM(AP49:AP54)</f>
        <v>90</v>
      </c>
      <c r="AQ55" s="66">
        <f t="shared" si="12"/>
        <v>0</v>
      </c>
      <c r="AR55" s="66">
        <f t="shared" si="12"/>
        <v>30</v>
      </c>
      <c r="AS55" s="62">
        <f t="shared" si="12"/>
        <v>15</v>
      </c>
      <c r="AT55" s="62">
        <f t="shared" si="12"/>
        <v>0</v>
      </c>
      <c r="AU55" s="300">
        <f t="shared" si="12"/>
        <v>225</v>
      </c>
      <c r="AV55" s="71">
        <f t="shared" si="12"/>
        <v>0</v>
      </c>
      <c r="AW55" s="72">
        <f t="shared" si="12"/>
        <v>30</v>
      </c>
      <c r="AX55" s="64"/>
      <c r="AY55" s="65">
        <f aca="true" t="shared" si="13" ref="AY55:BF55">SUM(AY6:AY13)+SUM(AY15:AY21)+SUM(AY23:AY36)+SUM(AY38:AY47)+SUM(AY49:AY54)</f>
        <v>105</v>
      </c>
      <c r="AZ55" s="66">
        <f t="shared" si="13"/>
        <v>0</v>
      </c>
      <c r="BA55" s="66">
        <f t="shared" si="13"/>
        <v>0</v>
      </c>
      <c r="BB55" s="62">
        <f t="shared" si="13"/>
        <v>0</v>
      </c>
      <c r="BC55" s="62">
        <f t="shared" si="13"/>
        <v>15</v>
      </c>
      <c r="BD55" s="300">
        <f>SUM(BD6:BD13)+SUM(BD15:BD21)+SUM(BD23:BD36)+SUM(BD38:BD47)+SUM(BD49:BD54)</f>
        <v>210</v>
      </c>
      <c r="BE55" s="71">
        <f t="shared" si="13"/>
        <v>480</v>
      </c>
      <c r="BF55" s="63">
        <f t="shared" si="13"/>
        <v>43</v>
      </c>
      <c r="BG55" s="64"/>
      <c r="BH55" s="65">
        <f aca="true" t="shared" si="14" ref="BH55:BO55">SUM(BH6:BH13)+SUM(BH15:BH21)+SUM(BH23:BH36)+SUM(BH38:BH47)+SUM(BH49:BH54)</f>
        <v>60</v>
      </c>
      <c r="BI55" s="66">
        <f t="shared" si="14"/>
        <v>0</v>
      </c>
      <c r="BJ55" s="73">
        <f t="shared" si="14"/>
        <v>0</v>
      </c>
      <c r="BK55" s="62">
        <f t="shared" si="14"/>
        <v>0</v>
      </c>
      <c r="BL55" s="62">
        <f t="shared" si="14"/>
        <v>30</v>
      </c>
      <c r="BM55" s="300">
        <f t="shared" si="14"/>
        <v>105</v>
      </c>
      <c r="BN55" s="71">
        <f t="shared" si="14"/>
        <v>0</v>
      </c>
      <c r="BO55" s="63">
        <f t="shared" si="14"/>
        <v>30</v>
      </c>
      <c r="BP55" s="63"/>
      <c r="BQ55" s="64">
        <f>BQ48+BQ37+BQ22+BQ14+BQ5+BQ53</f>
        <v>223</v>
      </c>
      <c r="BR55" s="241"/>
    </row>
    <row r="56" spans="1:70" ht="13.5" thickBot="1">
      <c r="A56" s="320" t="s">
        <v>74</v>
      </c>
      <c r="B56" s="320"/>
      <c r="C56" s="320"/>
      <c r="D56" s="320"/>
      <c r="E56" s="198"/>
      <c r="F56" s="199">
        <f>SUM(F55:L55)/15</f>
        <v>22</v>
      </c>
      <c r="G56" s="314" t="s">
        <v>75</v>
      </c>
      <c r="H56" s="314"/>
      <c r="I56" s="200"/>
      <c r="J56" s="200"/>
      <c r="K56" s="200"/>
      <c r="L56" s="315" t="s">
        <v>76</v>
      </c>
      <c r="M56" s="315"/>
      <c r="N56" s="201">
        <f>COUNTIF(N6:N54,"=E")</f>
        <v>3</v>
      </c>
      <c r="O56" s="199">
        <f>SUM(O55:U55)/15</f>
        <v>23</v>
      </c>
      <c r="P56" s="314" t="s">
        <v>75</v>
      </c>
      <c r="Q56" s="314"/>
      <c r="R56" s="200"/>
      <c r="S56" s="200"/>
      <c r="T56" s="200"/>
      <c r="U56" s="315" t="s">
        <v>76</v>
      </c>
      <c r="V56" s="315"/>
      <c r="W56" s="202">
        <f>COUNTIF(W6:W54,"=E")</f>
        <v>3</v>
      </c>
      <c r="X56" s="199">
        <f>SUM(X55:AD55)/15</f>
        <v>22</v>
      </c>
      <c r="Y56" s="314" t="s">
        <v>75</v>
      </c>
      <c r="Z56" s="314"/>
      <c r="AA56" s="200"/>
      <c r="AB56" s="200"/>
      <c r="AC56" s="200"/>
      <c r="AD56" s="315" t="s">
        <v>76</v>
      </c>
      <c r="AE56" s="315"/>
      <c r="AF56" s="202">
        <f>COUNTIF(AF6:AF54,"=E")</f>
        <v>3</v>
      </c>
      <c r="AG56" s="199">
        <f>SUM(AG55:AM55)/15</f>
        <v>22</v>
      </c>
      <c r="AH56" s="314" t="s">
        <v>75</v>
      </c>
      <c r="AI56" s="314"/>
      <c r="AJ56" s="200"/>
      <c r="AK56" s="200"/>
      <c r="AL56" s="301"/>
      <c r="AM56" s="315" t="s">
        <v>76</v>
      </c>
      <c r="AN56" s="315"/>
      <c r="AO56" s="201">
        <f>COUNTIF(AO6:AO54,"=E")</f>
        <v>4</v>
      </c>
      <c r="AP56" s="202">
        <f>SUM(AP55:AV55)/15</f>
        <v>24</v>
      </c>
      <c r="AQ56" s="314" t="s">
        <v>75</v>
      </c>
      <c r="AR56" s="314"/>
      <c r="AS56" s="200"/>
      <c r="AT56" s="200"/>
      <c r="AU56" s="301"/>
      <c r="AV56" s="315" t="s">
        <v>76</v>
      </c>
      <c r="AW56" s="315"/>
      <c r="AX56" s="202">
        <f>COUNTIF(AX6:AX54,"=E")</f>
        <v>2</v>
      </c>
      <c r="AY56" s="199">
        <f>SUM(AY55:BD55)/15</f>
        <v>22</v>
      </c>
      <c r="AZ56" s="314" t="s">
        <v>75</v>
      </c>
      <c r="BA56" s="314"/>
      <c r="BB56" s="200"/>
      <c r="BC56" s="200"/>
      <c r="BD56" s="301"/>
      <c r="BE56" s="315" t="s">
        <v>76</v>
      </c>
      <c r="BF56" s="315"/>
      <c r="BG56" s="202">
        <f>COUNTIF(BG6:BG54,"=E")</f>
        <v>3</v>
      </c>
      <c r="BH56" s="199">
        <f>SUM(BH55:BN55)/15</f>
        <v>13</v>
      </c>
      <c r="BI56" s="314" t="s">
        <v>75</v>
      </c>
      <c r="BJ56" s="314"/>
      <c r="BK56" s="200"/>
      <c r="BL56" s="200"/>
      <c r="BM56" s="311"/>
      <c r="BN56" s="316" t="s">
        <v>76</v>
      </c>
      <c r="BO56" s="316"/>
      <c r="BP56" s="113">
        <f>COUNTIF(BP6:BP54,"=E")</f>
        <v>2</v>
      </c>
      <c r="BQ56" s="203"/>
      <c r="BR56" s="239"/>
    </row>
    <row r="57" spans="1:70" s="2" customFormat="1" ht="12.75" customHeight="1" thickBot="1" thickTop="1">
      <c r="A57" s="319" t="s">
        <v>119</v>
      </c>
      <c r="B57" s="319"/>
      <c r="C57" s="319"/>
      <c r="D57" s="204"/>
      <c r="E57" s="61">
        <f>E55-E54</f>
        <v>2220</v>
      </c>
      <c r="F57" s="317">
        <f>SUM(F55:L55)</f>
        <v>330</v>
      </c>
      <c r="G57" s="317"/>
      <c r="H57" s="317"/>
      <c r="I57" s="317"/>
      <c r="J57" s="317"/>
      <c r="K57" s="317"/>
      <c r="L57" s="317"/>
      <c r="M57" s="207"/>
      <c r="N57" s="84"/>
      <c r="O57" s="317">
        <f>SUM(O55:U55)</f>
        <v>345</v>
      </c>
      <c r="P57" s="317"/>
      <c r="Q57" s="317"/>
      <c r="R57" s="317"/>
      <c r="S57" s="317"/>
      <c r="T57" s="317"/>
      <c r="U57" s="317"/>
      <c r="V57" s="207"/>
      <c r="W57" s="84"/>
      <c r="X57" s="317">
        <f>SUM(X55:AD55)</f>
        <v>330</v>
      </c>
      <c r="Y57" s="317"/>
      <c r="Z57" s="317"/>
      <c r="AA57" s="317"/>
      <c r="AB57" s="317"/>
      <c r="AC57" s="317"/>
      <c r="AD57" s="317"/>
      <c r="AE57" s="207"/>
      <c r="AF57" s="84"/>
      <c r="AG57" s="317">
        <f>SUM(AG55:AM55)</f>
        <v>330</v>
      </c>
      <c r="AH57" s="317"/>
      <c r="AI57" s="317"/>
      <c r="AJ57" s="317"/>
      <c r="AK57" s="317"/>
      <c r="AL57" s="317"/>
      <c r="AM57" s="317"/>
      <c r="AN57" s="207"/>
      <c r="AO57" s="84"/>
      <c r="AP57" s="317">
        <f>SUM(AP55:AV55)</f>
        <v>360</v>
      </c>
      <c r="AQ57" s="317"/>
      <c r="AR57" s="317"/>
      <c r="AS57" s="317"/>
      <c r="AT57" s="317"/>
      <c r="AU57" s="317"/>
      <c r="AV57" s="317"/>
      <c r="AW57" s="207"/>
      <c r="AX57" s="84"/>
      <c r="AY57" s="84">
        <f>SUM(AY55:BD55)</f>
        <v>330</v>
      </c>
      <c r="AZ57" s="25" t="s">
        <v>100</v>
      </c>
      <c r="BA57" s="208">
        <v>480</v>
      </c>
      <c r="BB57" s="209" t="s">
        <v>101</v>
      </c>
      <c r="BC57" s="207">
        <f>AY57+BA57</f>
        <v>810</v>
      </c>
      <c r="BD57" s="302"/>
      <c r="BE57" s="210"/>
      <c r="BF57" s="207"/>
      <c r="BG57" s="84"/>
      <c r="BH57" s="317">
        <f>SUM(BH55:BN55)</f>
        <v>195</v>
      </c>
      <c r="BI57" s="317"/>
      <c r="BJ57" s="317"/>
      <c r="BK57" s="317"/>
      <c r="BL57" s="231"/>
      <c r="BM57" s="348" t="s">
        <v>120</v>
      </c>
      <c r="BN57" s="349"/>
      <c r="BO57" s="349"/>
      <c r="BP57" s="350"/>
      <c r="BQ57" s="237">
        <f>BQ55-BQ53</f>
        <v>208</v>
      </c>
      <c r="BR57" s="239"/>
    </row>
    <row r="58" spans="1:70" s="2" customFormat="1" ht="15.75">
      <c r="A58" s="204"/>
      <c r="B58" s="205"/>
      <c r="C58" s="211"/>
      <c r="D58" s="204"/>
      <c r="E58" s="206"/>
      <c r="F58" s="212"/>
      <c r="G58" s="213"/>
      <c r="H58" s="207"/>
      <c r="I58" s="207"/>
      <c r="J58" s="207"/>
      <c r="K58" s="207"/>
      <c r="L58" s="210"/>
      <c r="M58" s="207"/>
      <c r="N58" s="84"/>
      <c r="O58" s="84"/>
      <c r="P58" s="208"/>
      <c r="Q58" s="207"/>
      <c r="R58" s="25"/>
      <c r="T58" s="207"/>
      <c r="U58" s="207"/>
      <c r="V58" s="207"/>
      <c r="W58" s="84"/>
      <c r="X58" s="84"/>
      <c r="Y58" s="208"/>
      <c r="Z58" s="207"/>
      <c r="AA58" s="207"/>
      <c r="AB58" s="207"/>
      <c r="AC58" s="207"/>
      <c r="AD58" s="210"/>
      <c r="AE58" s="207"/>
      <c r="AF58" s="84"/>
      <c r="AG58" s="84"/>
      <c r="AH58" s="208"/>
      <c r="AI58" s="207"/>
      <c r="AJ58" s="207"/>
      <c r="AK58" s="207"/>
      <c r="AL58" s="302"/>
      <c r="AM58" s="210"/>
      <c r="AN58" s="207"/>
      <c r="AO58" s="84"/>
      <c r="AP58" s="84"/>
      <c r="AQ58" s="208"/>
      <c r="AR58" s="207"/>
      <c r="AS58" s="207"/>
      <c r="AT58" s="207"/>
      <c r="AU58" s="302"/>
      <c r="AV58" s="210"/>
      <c r="AW58" s="207"/>
      <c r="AX58" s="84"/>
      <c r="AY58" s="84"/>
      <c r="AZ58" s="208"/>
      <c r="BA58" s="207"/>
      <c r="BB58" s="207"/>
      <c r="BC58" s="207"/>
      <c r="BD58" s="302"/>
      <c r="BE58" s="210"/>
      <c r="BF58" s="207"/>
      <c r="BG58" s="84"/>
      <c r="BH58" s="84"/>
      <c r="BI58" s="208"/>
      <c r="BJ58" s="214"/>
      <c r="BK58" s="207"/>
      <c r="BL58" s="207"/>
      <c r="BM58" s="302"/>
      <c r="BN58" s="210"/>
      <c r="BO58" s="207"/>
      <c r="BP58" s="84"/>
      <c r="BQ58" s="84"/>
      <c r="BR58" s="239"/>
    </row>
    <row r="59" spans="2:70" s="2" customFormat="1" ht="12.75">
      <c r="B59" s="238"/>
      <c r="C59" s="97" t="s">
        <v>121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291"/>
      <c r="AM59" s="92"/>
      <c r="AN59" s="92"/>
      <c r="AO59" s="92"/>
      <c r="AP59" s="92"/>
      <c r="AQ59" s="92"/>
      <c r="AR59" s="92"/>
      <c r="AS59" s="92"/>
      <c r="AT59" s="92"/>
      <c r="AU59" s="291"/>
      <c r="AV59" s="92"/>
      <c r="AW59" s="92"/>
      <c r="AX59" s="92"/>
      <c r="AY59" s="92"/>
      <c r="AZ59" s="92"/>
      <c r="BA59" s="92"/>
      <c r="BB59" s="92"/>
      <c r="BC59" s="92"/>
      <c r="BD59" s="307"/>
      <c r="BE59" s="92"/>
      <c r="BF59" s="92"/>
      <c r="BG59" s="92"/>
      <c r="BH59" s="92"/>
      <c r="BI59" s="92"/>
      <c r="BJ59" s="215"/>
      <c r="BK59" s="92"/>
      <c r="BL59" s="92"/>
      <c r="BM59" s="291"/>
      <c r="BN59" s="92"/>
      <c r="BO59" s="92"/>
      <c r="BP59" s="92"/>
      <c r="BQ59" s="84"/>
      <c r="BR59" s="239"/>
    </row>
    <row r="60" spans="1:70" ht="17.25" customHeight="1">
      <c r="A60"/>
      <c r="B60" t="s">
        <v>148</v>
      </c>
      <c r="C60" t="s">
        <v>149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 s="303"/>
      <c r="AM60"/>
      <c r="AN60"/>
      <c r="AO60"/>
      <c r="AP60"/>
      <c r="AQ60"/>
      <c r="AR60"/>
      <c r="AS60"/>
      <c r="AT60"/>
      <c r="AU60" s="303"/>
      <c r="AV60"/>
      <c r="AW60"/>
      <c r="AX60"/>
      <c r="AY60"/>
      <c r="AZ60"/>
      <c r="BA60"/>
      <c r="BB60"/>
      <c r="BC60"/>
      <c r="BD60" s="308"/>
      <c r="BE60"/>
      <c r="BF60"/>
      <c r="BG60"/>
      <c r="BH60"/>
      <c r="BI60"/>
      <c r="BJ60"/>
      <c r="BK60"/>
      <c r="BL60"/>
      <c r="BM60" s="303"/>
      <c r="BN60"/>
      <c r="BO60"/>
      <c r="BP60"/>
      <c r="BQ60"/>
      <c r="BR60" s="239"/>
    </row>
    <row r="61" spans="1:70" ht="17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 s="303"/>
      <c r="AM61"/>
      <c r="AN61"/>
      <c r="AO61"/>
      <c r="AP61"/>
      <c r="AQ61"/>
      <c r="AR61"/>
      <c r="AS61"/>
      <c r="AT61"/>
      <c r="AU61" s="303"/>
      <c r="AV61"/>
      <c r="AW61"/>
      <c r="AX61"/>
      <c r="AY61"/>
      <c r="AZ61"/>
      <c r="BA61"/>
      <c r="BB61"/>
      <c r="BC61"/>
      <c r="BD61" s="308"/>
      <c r="BE61"/>
      <c r="BF61"/>
      <c r="BG61"/>
      <c r="BH61"/>
      <c r="BI61"/>
      <c r="BJ61"/>
      <c r="BK61"/>
      <c r="BL61"/>
      <c r="BM61" s="303"/>
      <c r="BN61"/>
      <c r="BO61"/>
      <c r="BP61"/>
      <c r="BQ61"/>
      <c r="BR61" s="239"/>
    </row>
    <row r="62" spans="1:70" s="35" customFormat="1" ht="12.75" customHeight="1">
      <c r="A62"/>
      <c r="B62" s="94" t="s">
        <v>14</v>
      </c>
      <c r="C62" s="94" t="s">
        <v>77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 s="303"/>
      <c r="AM62"/>
      <c r="AN62"/>
      <c r="AO62"/>
      <c r="AP62"/>
      <c r="AQ62"/>
      <c r="AR62"/>
      <c r="AS62"/>
      <c r="AT62"/>
      <c r="AU62" s="303"/>
      <c r="AV62"/>
      <c r="AW62"/>
      <c r="AX62"/>
      <c r="AY62"/>
      <c r="AZ62"/>
      <c r="BA62"/>
      <c r="BB62"/>
      <c r="BC62"/>
      <c r="BD62" s="308"/>
      <c r="BE62"/>
      <c r="BF62"/>
      <c r="BG62"/>
      <c r="BH62"/>
      <c r="BI62"/>
      <c r="BJ62"/>
      <c r="BK62"/>
      <c r="BL62"/>
      <c r="BM62" s="303"/>
      <c r="BN62"/>
      <c r="BO62"/>
      <c r="BP62"/>
      <c r="BQ62"/>
      <c r="BR62" s="217"/>
    </row>
    <row r="63" spans="1:70" s="35" customFormat="1" ht="12.75" customHeight="1">
      <c r="A63"/>
      <c r="B63" s="94" t="s">
        <v>15</v>
      </c>
      <c r="C63" s="94" t="s">
        <v>78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 s="303"/>
      <c r="AM63"/>
      <c r="AN63"/>
      <c r="AO63"/>
      <c r="AP63"/>
      <c r="AQ63"/>
      <c r="AR63"/>
      <c r="AS63"/>
      <c r="AT63"/>
      <c r="AU63" s="303"/>
      <c r="AV63"/>
      <c r="AW63"/>
      <c r="AX63"/>
      <c r="AY63"/>
      <c r="AZ63"/>
      <c r="BA63"/>
      <c r="BB63"/>
      <c r="BC63"/>
      <c r="BD63" s="308"/>
      <c r="BE63"/>
      <c r="BF63"/>
      <c r="BG63"/>
      <c r="BH63"/>
      <c r="BI63"/>
      <c r="BJ63"/>
      <c r="BK63"/>
      <c r="BL63"/>
      <c r="BM63" s="303"/>
      <c r="BN63"/>
      <c r="BO63"/>
      <c r="BP63"/>
      <c r="BQ63"/>
      <c r="BR63" s="217"/>
    </row>
    <row r="64" spans="1:70" s="35" customFormat="1" ht="12.75" customHeight="1">
      <c r="A64"/>
      <c r="B64" s="94" t="s">
        <v>16</v>
      </c>
      <c r="C64" s="94" t="s">
        <v>79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 s="303"/>
      <c r="AM64"/>
      <c r="AN64"/>
      <c r="AO64"/>
      <c r="AP64"/>
      <c r="AQ64"/>
      <c r="AR64"/>
      <c r="AS64"/>
      <c r="AT64"/>
      <c r="AU64" s="303"/>
      <c r="AV64"/>
      <c r="AW64"/>
      <c r="AX64"/>
      <c r="AY64"/>
      <c r="AZ64"/>
      <c r="BA64"/>
      <c r="BB64"/>
      <c r="BC64"/>
      <c r="BD64" s="308"/>
      <c r="BE64"/>
      <c r="BF64"/>
      <c r="BG64"/>
      <c r="BH64"/>
      <c r="BI64"/>
      <c r="BJ64"/>
      <c r="BK64"/>
      <c r="BL64"/>
      <c r="BM64" s="303"/>
      <c r="BN64"/>
      <c r="BO64"/>
      <c r="BP64"/>
      <c r="BQ64"/>
      <c r="BR64" s="217"/>
    </row>
    <row r="65" spans="1:70" s="35" customFormat="1" ht="12.75" customHeight="1">
      <c r="A65"/>
      <c r="B65" s="94" t="s">
        <v>17</v>
      </c>
      <c r="C65" s="94" t="s">
        <v>80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 s="303"/>
      <c r="AM65"/>
      <c r="AN65"/>
      <c r="AO65"/>
      <c r="AP65"/>
      <c r="AQ65"/>
      <c r="AR65"/>
      <c r="AS65"/>
      <c r="AT65"/>
      <c r="AU65" s="303"/>
      <c r="AV65"/>
      <c r="AW65"/>
      <c r="AX65"/>
      <c r="AY65"/>
      <c r="AZ65"/>
      <c r="BA65"/>
      <c r="BB65"/>
      <c r="BC65"/>
      <c r="BD65" s="308"/>
      <c r="BE65"/>
      <c r="BF65"/>
      <c r="BG65"/>
      <c r="BH65"/>
      <c r="BI65"/>
      <c r="BJ65"/>
      <c r="BK65"/>
      <c r="BL65"/>
      <c r="BM65" s="303"/>
      <c r="BN65"/>
      <c r="BO65"/>
      <c r="BP65"/>
      <c r="BQ65"/>
      <c r="BR65" s="217"/>
    </row>
    <row r="66" spans="1:70" s="35" customFormat="1" ht="12.75" customHeight="1">
      <c r="A66"/>
      <c r="B66" s="94" t="s">
        <v>19</v>
      </c>
      <c r="C66" s="94" t="s">
        <v>81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 s="303"/>
      <c r="AM66"/>
      <c r="AN66"/>
      <c r="AO66"/>
      <c r="AP66"/>
      <c r="AQ66"/>
      <c r="AR66"/>
      <c r="AS66"/>
      <c r="AT66"/>
      <c r="AU66" s="303"/>
      <c r="AV66"/>
      <c r="AW66"/>
      <c r="AX66"/>
      <c r="AY66"/>
      <c r="AZ66"/>
      <c r="BA66"/>
      <c r="BB66"/>
      <c r="BC66"/>
      <c r="BD66" s="308"/>
      <c r="BE66"/>
      <c r="BF66"/>
      <c r="BG66"/>
      <c r="BH66"/>
      <c r="BI66"/>
      <c r="BJ66"/>
      <c r="BK66"/>
      <c r="BL66"/>
      <c r="BM66" s="303"/>
      <c r="BN66"/>
      <c r="BO66"/>
      <c r="BP66"/>
      <c r="BQ66"/>
      <c r="BR66" s="217"/>
    </row>
    <row r="67" spans="1:70" s="35" customFormat="1" ht="12.75" customHeight="1">
      <c r="A67"/>
      <c r="B67" s="94" t="s">
        <v>20</v>
      </c>
      <c r="C67" s="94" t="s">
        <v>82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 s="303"/>
      <c r="AM67"/>
      <c r="AN67"/>
      <c r="AO67"/>
      <c r="AP67"/>
      <c r="AQ67"/>
      <c r="AR67"/>
      <c r="AS67"/>
      <c r="AT67"/>
      <c r="AU67" s="303"/>
      <c r="AV67"/>
      <c r="AW67"/>
      <c r="AX67"/>
      <c r="AY67"/>
      <c r="AZ67"/>
      <c r="BA67"/>
      <c r="BB67"/>
      <c r="BC67"/>
      <c r="BD67" s="308"/>
      <c r="BE67"/>
      <c r="BF67"/>
      <c r="BG67"/>
      <c r="BH67"/>
      <c r="BI67"/>
      <c r="BJ67"/>
      <c r="BK67"/>
      <c r="BL67"/>
      <c r="BM67" s="303"/>
      <c r="BN67"/>
      <c r="BO67"/>
      <c r="BP67"/>
      <c r="BQ67"/>
      <c r="BR67" s="217"/>
    </row>
    <row r="68" spans="1:70" s="35" customFormat="1" ht="12.75" customHeight="1">
      <c r="A68"/>
      <c r="B68" s="94" t="s">
        <v>18</v>
      </c>
      <c r="C68" s="94" t="s">
        <v>83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 s="303"/>
      <c r="AM68"/>
      <c r="AN68"/>
      <c r="AO68"/>
      <c r="AP68"/>
      <c r="AQ68"/>
      <c r="AR68"/>
      <c r="AS68"/>
      <c r="AT68"/>
      <c r="AU68" s="303"/>
      <c r="AV68"/>
      <c r="AW68"/>
      <c r="AX68"/>
      <c r="AY68"/>
      <c r="AZ68"/>
      <c r="BA68"/>
      <c r="BB68"/>
      <c r="BC68"/>
      <c r="BD68" s="308"/>
      <c r="BE68"/>
      <c r="BF68"/>
      <c r="BG68"/>
      <c r="BH68"/>
      <c r="BI68"/>
      <c r="BJ68"/>
      <c r="BK68"/>
      <c r="BL68"/>
      <c r="BM68" s="303"/>
      <c r="BN68"/>
      <c r="BO68"/>
      <c r="BP68"/>
      <c r="BQ68"/>
      <c r="BR68" s="217"/>
    </row>
    <row r="69" spans="1:70" s="35" customFormat="1" ht="27.75" customHeight="1">
      <c r="A69"/>
      <c r="B69" s="97" t="s">
        <v>21</v>
      </c>
      <c r="C69" s="313" t="s">
        <v>84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 s="303"/>
      <c r="AM69"/>
      <c r="AN69"/>
      <c r="AO69"/>
      <c r="AP69"/>
      <c r="AQ69"/>
      <c r="AR69"/>
      <c r="AS69"/>
      <c r="AT69"/>
      <c r="AU69" s="303"/>
      <c r="AV69"/>
      <c r="AW69"/>
      <c r="AX69"/>
      <c r="AY69"/>
      <c r="AZ69"/>
      <c r="BA69"/>
      <c r="BB69"/>
      <c r="BC69"/>
      <c r="BD69" s="308"/>
      <c r="BE69"/>
      <c r="BF69"/>
      <c r="BG69"/>
      <c r="BH69"/>
      <c r="BI69"/>
      <c r="BJ69"/>
      <c r="BK69"/>
      <c r="BL69"/>
      <c r="BM69" s="303"/>
      <c r="BN69"/>
      <c r="BO69"/>
      <c r="BP69"/>
      <c r="BQ69"/>
      <c r="BR69" s="217"/>
    </row>
    <row r="70" spans="1:70" s="35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 s="303"/>
      <c r="AM70"/>
      <c r="AN70"/>
      <c r="AO70"/>
      <c r="AP70"/>
      <c r="AQ70"/>
      <c r="AR70"/>
      <c r="AS70"/>
      <c r="AT70"/>
      <c r="AU70" s="303"/>
      <c r="AV70"/>
      <c r="AW70"/>
      <c r="AX70"/>
      <c r="AY70"/>
      <c r="AZ70"/>
      <c r="BA70"/>
      <c r="BB70"/>
      <c r="BC70"/>
      <c r="BD70" s="308"/>
      <c r="BE70"/>
      <c r="BF70"/>
      <c r="BG70"/>
      <c r="BH70"/>
      <c r="BI70"/>
      <c r="BJ70"/>
      <c r="BK70"/>
      <c r="BL70"/>
      <c r="BM70" s="303"/>
      <c r="BN70"/>
      <c r="BO70"/>
      <c r="BP70"/>
      <c r="BQ70"/>
      <c r="BR70" s="217"/>
    </row>
    <row r="71" spans="1:70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303"/>
      <c r="AM71"/>
      <c r="AN71"/>
      <c r="AO71"/>
      <c r="AP71"/>
      <c r="AQ71"/>
      <c r="AR71"/>
      <c r="AS71"/>
      <c r="AT71"/>
      <c r="AU71" s="303"/>
      <c r="AV71"/>
      <c r="AW71"/>
      <c r="AX71"/>
      <c r="AY71"/>
      <c r="AZ71"/>
      <c r="BA71"/>
      <c r="BB71"/>
      <c r="BC71"/>
      <c r="BD71" s="308"/>
      <c r="BE71"/>
      <c r="BF71"/>
      <c r="BG71"/>
      <c r="BH71"/>
      <c r="BI71"/>
      <c r="BJ71"/>
      <c r="BK71"/>
      <c r="BL71">
        <f>223-15</f>
        <v>208</v>
      </c>
      <c r="BM71" s="303"/>
      <c r="BN71"/>
      <c r="BO71"/>
      <c r="BP71"/>
      <c r="BQ71"/>
      <c r="BR71" s="239"/>
    </row>
    <row r="72" spans="1:70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 s="303"/>
      <c r="AM72"/>
      <c r="AN72"/>
      <c r="AO72"/>
      <c r="AP72"/>
      <c r="AQ72"/>
      <c r="AR72"/>
      <c r="AS72"/>
      <c r="AT72"/>
      <c r="AU72" s="303"/>
      <c r="AV72"/>
      <c r="AW72"/>
      <c r="AX72"/>
      <c r="AY72"/>
      <c r="AZ72"/>
      <c r="BA72"/>
      <c r="BB72"/>
      <c r="BC72"/>
      <c r="BD72" s="308"/>
      <c r="BE72"/>
      <c r="BF72"/>
      <c r="BG72"/>
      <c r="BH72"/>
      <c r="BI72"/>
      <c r="BJ72"/>
      <c r="BK72"/>
      <c r="BL72"/>
      <c r="BM72" s="303"/>
      <c r="BN72"/>
      <c r="BO72"/>
      <c r="BP72"/>
      <c r="BQ72"/>
      <c r="BR72" s="239"/>
    </row>
    <row r="73" spans="1:70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 s="303"/>
      <c r="AM73"/>
      <c r="AN73"/>
      <c r="AO73"/>
      <c r="AP73"/>
      <c r="AQ73"/>
      <c r="AR73"/>
      <c r="AS73"/>
      <c r="AT73"/>
      <c r="AU73" s="303"/>
      <c r="AV73"/>
      <c r="AW73"/>
      <c r="AX73"/>
      <c r="AY73"/>
      <c r="AZ73"/>
      <c r="BA73"/>
      <c r="BB73"/>
      <c r="BC73"/>
      <c r="BD73" s="308"/>
      <c r="BE73"/>
      <c r="BF73"/>
      <c r="BG73"/>
      <c r="BH73"/>
      <c r="BI73"/>
      <c r="BJ73"/>
      <c r="BK73"/>
      <c r="BL73"/>
      <c r="BM73" s="303"/>
      <c r="BN73"/>
      <c r="BO73"/>
      <c r="BP73"/>
      <c r="BQ73"/>
      <c r="BR73" s="239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 s="303"/>
      <c r="AM74"/>
      <c r="AN74"/>
      <c r="AO74"/>
      <c r="AP74"/>
      <c r="AQ74"/>
      <c r="AR74"/>
      <c r="AS74"/>
      <c r="AT74"/>
      <c r="AU74" s="303"/>
      <c r="AV74"/>
      <c r="AW74"/>
      <c r="AX74"/>
      <c r="AY74"/>
      <c r="AZ74"/>
      <c r="BA74"/>
      <c r="BB74"/>
      <c r="BC74"/>
      <c r="BD74" s="308"/>
      <c r="BE74"/>
      <c r="BF74"/>
      <c r="BG74"/>
      <c r="BH74"/>
      <c r="BI74"/>
      <c r="BJ74"/>
      <c r="BK74"/>
      <c r="BL74"/>
      <c r="BM74" s="303"/>
      <c r="BN74"/>
      <c r="BO74"/>
      <c r="BP74"/>
      <c r="BQ74"/>
      <c r="BR74" s="239"/>
    </row>
    <row r="75" spans="1:7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 s="303"/>
      <c r="AM75"/>
      <c r="AN75"/>
      <c r="AO75"/>
      <c r="AP75"/>
      <c r="AQ75"/>
      <c r="AR75"/>
      <c r="AS75"/>
      <c r="AT75"/>
      <c r="AU75" s="303"/>
      <c r="AV75"/>
      <c r="AW75"/>
      <c r="AX75"/>
      <c r="AY75"/>
      <c r="AZ75"/>
      <c r="BA75"/>
      <c r="BB75"/>
      <c r="BC75"/>
      <c r="BD75" s="308"/>
      <c r="BE75"/>
      <c r="BF75"/>
      <c r="BG75"/>
      <c r="BH75"/>
      <c r="BI75"/>
      <c r="BJ75"/>
      <c r="BK75"/>
      <c r="BL75"/>
      <c r="BM75" s="303"/>
      <c r="BN75"/>
      <c r="BO75"/>
      <c r="BP75"/>
      <c r="BQ75"/>
      <c r="BR75" s="239"/>
    </row>
    <row r="76" spans="1:7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 s="303"/>
      <c r="AM76"/>
      <c r="AN76"/>
      <c r="AO76"/>
      <c r="AP76"/>
      <c r="AQ76"/>
      <c r="AR76"/>
      <c r="AS76"/>
      <c r="AT76"/>
      <c r="AU76" s="303"/>
      <c r="AV76"/>
      <c r="AW76"/>
      <c r="AX76"/>
      <c r="AY76"/>
      <c r="AZ76"/>
      <c r="BA76"/>
      <c r="BB76"/>
      <c r="BC76"/>
      <c r="BD76" s="308"/>
      <c r="BE76"/>
      <c r="BF76"/>
      <c r="BG76"/>
      <c r="BH76"/>
      <c r="BI76"/>
      <c r="BJ76"/>
      <c r="BK76"/>
      <c r="BL76"/>
      <c r="BM76" s="303"/>
      <c r="BN76"/>
      <c r="BO76"/>
      <c r="BP76"/>
      <c r="BQ76"/>
      <c r="BR76" s="239"/>
    </row>
    <row r="77" spans="1:7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 s="303"/>
      <c r="AM77"/>
      <c r="AN77"/>
      <c r="AO77"/>
      <c r="AP77"/>
      <c r="AQ77"/>
      <c r="AR77"/>
      <c r="AS77"/>
      <c r="AT77"/>
      <c r="AU77" s="303"/>
      <c r="AV77"/>
      <c r="AW77"/>
      <c r="AX77"/>
      <c r="AY77"/>
      <c r="AZ77"/>
      <c r="BA77"/>
      <c r="BB77"/>
      <c r="BC77"/>
      <c r="BD77" s="308"/>
      <c r="BE77"/>
      <c r="BF77"/>
      <c r="BG77"/>
      <c r="BH77"/>
      <c r="BI77"/>
      <c r="BJ77"/>
      <c r="BK77"/>
      <c r="BL77"/>
      <c r="BM77" s="303"/>
      <c r="BN77"/>
      <c r="BO77"/>
      <c r="BP77"/>
      <c r="BQ77"/>
      <c r="BR77" s="239"/>
    </row>
    <row r="78" spans="1:7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 s="303"/>
      <c r="AM78"/>
      <c r="AN78"/>
      <c r="AO78"/>
      <c r="AP78"/>
      <c r="AQ78"/>
      <c r="AR78"/>
      <c r="AS78"/>
      <c r="AT78"/>
      <c r="AU78" s="303"/>
      <c r="AV78"/>
      <c r="AW78"/>
      <c r="AX78"/>
      <c r="AY78"/>
      <c r="AZ78"/>
      <c r="BA78"/>
      <c r="BB78"/>
      <c r="BC78"/>
      <c r="BD78" s="308"/>
      <c r="BE78"/>
      <c r="BF78"/>
      <c r="BG78"/>
      <c r="BH78"/>
      <c r="BI78"/>
      <c r="BJ78"/>
      <c r="BK78"/>
      <c r="BL78"/>
      <c r="BM78" s="303"/>
      <c r="BN78"/>
      <c r="BO78"/>
      <c r="BP78"/>
      <c r="BQ78"/>
      <c r="BR78" s="239"/>
    </row>
    <row r="79" spans="1:7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 s="303"/>
      <c r="AM79"/>
      <c r="AN79"/>
      <c r="AO79"/>
      <c r="AP79"/>
      <c r="AQ79"/>
      <c r="AR79"/>
      <c r="AS79"/>
      <c r="AT79"/>
      <c r="AU79" s="303"/>
      <c r="AV79"/>
      <c r="AW79"/>
      <c r="AX79"/>
      <c r="AY79"/>
      <c r="AZ79"/>
      <c r="BA79"/>
      <c r="BB79"/>
      <c r="BC79"/>
      <c r="BD79" s="308"/>
      <c r="BE79"/>
      <c r="BF79"/>
      <c r="BG79"/>
      <c r="BH79"/>
      <c r="BI79"/>
      <c r="BJ79"/>
      <c r="BK79"/>
      <c r="BL79"/>
      <c r="BM79" s="303"/>
      <c r="BN79"/>
      <c r="BO79"/>
      <c r="BP79"/>
      <c r="BQ79"/>
      <c r="BR79" s="239"/>
    </row>
    <row r="80" spans="1:7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 s="303"/>
      <c r="AM80"/>
      <c r="AN80"/>
      <c r="AO80"/>
      <c r="AP80"/>
      <c r="AQ80"/>
      <c r="AR80"/>
      <c r="AS80"/>
      <c r="AT80"/>
      <c r="AU80" s="303"/>
      <c r="AV80"/>
      <c r="AW80"/>
      <c r="AX80"/>
      <c r="AY80"/>
      <c r="AZ80"/>
      <c r="BA80"/>
      <c r="BB80"/>
      <c r="BC80"/>
      <c r="BD80" s="308"/>
      <c r="BE80"/>
      <c r="BF80"/>
      <c r="BG80"/>
      <c r="BH80"/>
      <c r="BI80"/>
      <c r="BJ80"/>
      <c r="BK80"/>
      <c r="BL80"/>
      <c r="BM80" s="303"/>
      <c r="BN80"/>
      <c r="BO80"/>
      <c r="BP80"/>
      <c r="BQ80"/>
      <c r="BR80" s="239"/>
    </row>
    <row r="81" spans="1:7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 s="303"/>
      <c r="AM81"/>
      <c r="AN81"/>
      <c r="AO81"/>
      <c r="AP81"/>
      <c r="AQ81"/>
      <c r="AR81"/>
      <c r="AS81"/>
      <c r="AT81"/>
      <c r="AU81" s="303"/>
      <c r="AV81"/>
      <c r="AW81"/>
      <c r="AX81"/>
      <c r="AY81"/>
      <c r="AZ81"/>
      <c r="BA81"/>
      <c r="BB81"/>
      <c r="BC81"/>
      <c r="BD81" s="308"/>
      <c r="BE81"/>
      <c r="BF81"/>
      <c r="BG81"/>
      <c r="BH81"/>
      <c r="BI81"/>
      <c r="BJ81"/>
      <c r="BK81"/>
      <c r="BL81"/>
      <c r="BM81" s="303"/>
      <c r="BN81"/>
      <c r="BO81"/>
      <c r="BP81"/>
      <c r="BQ81"/>
      <c r="BR81" s="239"/>
    </row>
    <row r="82" spans="1:7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 s="303"/>
      <c r="AM82"/>
      <c r="AN82"/>
      <c r="AO82"/>
      <c r="AP82"/>
      <c r="AQ82"/>
      <c r="AR82"/>
      <c r="AS82"/>
      <c r="AT82"/>
      <c r="AU82" s="303"/>
      <c r="AV82"/>
      <c r="AW82"/>
      <c r="AX82"/>
      <c r="AY82"/>
      <c r="AZ82"/>
      <c r="BA82"/>
      <c r="BB82"/>
      <c r="BC82"/>
      <c r="BD82" s="308"/>
      <c r="BE82"/>
      <c r="BF82"/>
      <c r="BG82"/>
      <c r="BH82"/>
      <c r="BI82"/>
      <c r="BJ82"/>
      <c r="BK82"/>
      <c r="BL82"/>
      <c r="BM82" s="303"/>
      <c r="BN82"/>
      <c r="BO82"/>
      <c r="BP82"/>
      <c r="BQ82"/>
      <c r="BR82" s="239"/>
    </row>
    <row r="83" spans="1:70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 s="303"/>
      <c r="AM83"/>
      <c r="AN83"/>
      <c r="AO83"/>
      <c r="AP83"/>
      <c r="AQ83"/>
      <c r="AR83"/>
      <c r="AS83"/>
      <c r="AT83"/>
      <c r="AU83" s="303"/>
      <c r="AV83"/>
      <c r="AW83"/>
      <c r="AX83"/>
      <c r="AY83"/>
      <c r="AZ83"/>
      <c r="BA83"/>
      <c r="BB83"/>
      <c r="BC83"/>
      <c r="BD83" s="308"/>
      <c r="BE83"/>
      <c r="BF83"/>
      <c r="BG83"/>
      <c r="BH83"/>
      <c r="BI83"/>
      <c r="BJ83"/>
      <c r="BK83"/>
      <c r="BL83"/>
      <c r="BM83" s="303"/>
      <c r="BN83"/>
      <c r="BO83"/>
      <c r="BP83"/>
      <c r="BQ83"/>
      <c r="BR83" s="239"/>
    </row>
    <row r="84" spans="49:70" ht="15" customHeight="1">
      <c r="AW84" s="84"/>
      <c r="AX84" s="84"/>
      <c r="AY84" s="84"/>
      <c r="AZ84" s="84"/>
      <c r="BA84" s="84"/>
      <c r="BE84" s="85"/>
      <c r="BF84" s="86"/>
      <c r="BG84" s="86"/>
      <c r="BH84" s="84"/>
      <c r="BN84" s="2"/>
      <c r="BO84" s="2"/>
      <c r="BP84" s="2"/>
      <c r="BQ84" s="2"/>
      <c r="BR84" s="239"/>
    </row>
    <row r="85" spans="69:70" ht="12.75">
      <c r="BQ85" s="1"/>
      <c r="BR85" s="239"/>
    </row>
    <row r="86" spans="1:70" ht="15" customHeight="1">
      <c r="A86" s="88"/>
      <c r="B86" s="89"/>
      <c r="C86" s="90"/>
      <c r="D86" s="88"/>
      <c r="E86" s="91"/>
      <c r="F86" s="91"/>
      <c r="G86" s="91"/>
      <c r="H86" s="91"/>
      <c r="I86" s="91"/>
      <c r="J86" s="91"/>
      <c r="K86" s="91"/>
      <c r="L86" s="92"/>
      <c r="M86" s="92"/>
      <c r="N86" s="92"/>
      <c r="O86" s="92"/>
      <c r="R86" s="91"/>
      <c r="S86" s="91"/>
      <c r="T86" s="91"/>
      <c r="AA86" s="91"/>
      <c r="AB86" s="91"/>
      <c r="AC86" s="91"/>
      <c r="AJ86" s="91"/>
      <c r="AK86" s="91"/>
      <c r="AL86" s="91"/>
      <c r="AS86" s="91"/>
      <c r="AT86" s="91"/>
      <c r="AU86" s="91"/>
      <c r="BB86" s="91"/>
      <c r="BC86" s="91"/>
      <c r="BD86" s="91"/>
      <c r="BK86" s="91"/>
      <c r="BL86" s="91"/>
      <c r="BM86" s="91"/>
      <c r="BN86" s="2"/>
      <c r="BO86" s="2"/>
      <c r="BP86" s="2"/>
      <c r="BQ86" s="2"/>
      <c r="BR86" s="239"/>
    </row>
    <row r="87" spans="1:70" ht="13.5">
      <c r="A87" s="88"/>
      <c r="B87" s="90"/>
      <c r="C87" s="90"/>
      <c r="D87" s="88"/>
      <c r="E87" s="93"/>
      <c r="F87" s="93"/>
      <c r="G87" s="93"/>
      <c r="H87" s="93"/>
      <c r="I87" s="93"/>
      <c r="J87" s="93"/>
      <c r="K87" s="93"/>
      <c r="L87" s="92"/>
      <c r="M87" s="92"/>
      <c r="N87" s="92"/>
      <c r="O87" s="92"/>
      <c r="R87" s="93"/>
      <c r="S87" s="93"/>
      <c r="T87" s="93"/>
      <c r="AA87" s="93"/>
      <c r="AB87" s="93"/>
      <c r="AC87" s="93"/>
      <c r="AJ87" s="93"/>
      <c r="AK87" s="93"/>
      <c r="AL87" s="93"/>
      <c r="AS87" s="93"/>
      <c r="AT87" s="93"/>
      <c r="AU87" s="93"/>
      <c r="BB87" s="93"/>
      <c r="BC87" s="93"/>
      <c r="BD87" s="91"/>
      <c r="BK87" s="93"/>
      <c r="BL87" s="93"/>
      <c r="BM87" s="93"/>
      <c r="BN87" s="2"/>
      <c r="BO87" s="2"/>
      <c r="BP87" s="2"/>
      <c r="BQ87" s="2"/>
      <c r="BR87" s="239"/>
    </row>
    <row r="88" spans="1:70" ht="15" customHeight="1">
      <c r="A88" s="88"/>
      <c r="B88" s="1"/>
      <c r="C88" s="1"/>
      <c r="D88" s="95"/>
      <c r="E88" s="88"/>
      <c r="F88" s="96"/>
      <c r="G88" s="88"/>
      <c r="H88" s="96"/>
      <c r="I88" s="96"/>
      <c r="J88" s="96"/>
      <c r="K88" s="96"/>
      <c r="L88" s="92"/>
      <c r="M88" s="92"/>
      <c r="N88" s="92"/>
      <c r="O88" s="92"/>
      <c r="R88" s="96"/>
      <c r="S88" s="96"/>
      <c r="T88" s="96"/>
      <c r="AA88" s="96"/>
      <c r="AB88" s="96"/>
      <c r="AC88" s="96"/>
      <c r="AJ88" s="96"/>
      <c r="AK88" s="96"/>
      <c r="AL88" s="305"/>
      <c r="AS88" s="96"/>
      <c r="AT88" s="96"/>
      <c r="AU88" s="305"/>
      <c r="BB88" s="96"/>
      <c r="BC88" s="96"/>
      <c r="BD88" s="310"/>
      <c r="BK88" s="96"/>
      <c r="BL88" s="96"/>
      <c r="BM88" s="305"/>
      <c r="BN88" s="2"/>
      <c r="BO88" s="2"/>
      <c r="BP88" s="2"/>
      <c r="BQ88" s="2"/>
      <c r="BR88" s="239"/>
    </row>
    <row r="89" spans="1:70" ht="15" customHeight="1">
      <c r="A89" s="88"/>
      <c r="B89" s="1"/>
      <c r="C89" s="1"/>
      <c r="D89" s="95"/>
      <c r="E89" s="88"/>
      <c r="F89" s="96"/>
      <c r="G89" s="88"/>
      <c r="H89" s="96"/>
      <c r="I89" s="96"/>
      <c r="J89" s="96"/>
      <c r="K89" s="96"/>
      <c r="L89" s="92"/>
      <c r="M89" s="92"/>
      <c r="N89" s="92"/>
      <c r="O89" s="92"/>
      <c r="R89" s="96"/>
      <c r="S89" s="96"/>
      <c r="T89" s="96"/>
      <c r="AA89" s="96"/>
      <c r="AB89" s="96"/>
      <c r="AC89" s="96"/>
      <c r="AJ89" s="96"/>
      <c r="AK89" s="96"/>
      <c r="AL89" s="305"/>
      <c r="AS89" s="96"/>
      <c r="AT89" s="96"/>
      <c r="AU89" s="305"/>
      <c r="BB89" s="96"/>
      <c r="BC89" s="96"/>
      <c r="BD89" s="310"/>
      <c r="BK89" s="96"/>
      <c r="BL89" s="96"/>
      <c r="BM89" s="305"/>
      <c r="BN89" s="2"/>
      <c r="BO89" s="2"/>
      <c r="BP89" s="2"/>
      <c r="BQ89" s="2"/>
      <c r="BR89" s="239"/>
    </row>
    <row r="90" spans="1:70" ht="15" customHeight="1">
      <c r="A90" s="88"/>
      <c r="B90" s="1"/>
      <c r="C90" s="1"/>
      <c r="D90" s="95"/>
      <c r="E90" s="88"/>
      <c r="F90" s="96"/>
      <c r="G90" s="88"/>
      <c r="H90" s="96"/>
      <c r="I90" s="96"/>
      <c r="J90" s="96"/>
      <c r="K90" s="96"/>
      <c r="L90" s="92"/>
      <c r="M90" s="92"/>
      <c r="N90" s="92"/>
      <c r="O90" s="92"/>
      <c r="R90" s="96"/>
      <c r="S90" s="96"/>
      <c r="T90" s="96"/>
      <c r="AA90" s="96"/>
      <c r="AB90" s="96"/>
      <c r="AC90" s="96"/>
      <c r="AJ90" s="96"/>
      <c r="AK90" s="96"/>
      <c r="AL90" s="305"/>
      <c r="AS90" s="96"/>
      <c r="AT90" s="96"/>
      <c r="AU90" s="305"/>
      <c r="BB90" s="96"/>
      <c r="BC90" s="96"/>
      <c r="BD90" s="310"/>
      <c r="BK90" s="96"/>
      <c r="BL90" s="96"/>
      <c r="BM90" s="305"/>
      <c r="BN90" s="2"/>
      <c r="BO90" s="2"/>
      <c r="BP90" s="2"/>
      <c r="BQ90" s="2"/>
      <c r="BR90" s="239"/>
    </row>
    <row r="91" spans="1:70" ht="15" customHeight="1">
      <c r="A91" s="88"/>
      <c r="B91" s="1"/>
      <c r="C91" s="1"/>
      <c r="D91" s="95"/>
      <c r="E91" s="88"/>
      <c r="F91" s="96"/>
      <c r="G91" s="88"/>
      <c r="H91" s="96"/>
      <c r="I91" s="96"/>
      <c r="J91" s="96"/>
      <c r="K91" s="96"/>
      <c r="L91" s="92"/>
      <c r="M91" s="92"/>
      <c r="N91" s="92"/>
      <c r="O91" s="92"/>
      <c r="R91" s="96"/>
      <c r="S91" s="96"/>
      <c r="T91" s="96"/>
      <c r="AA91" s="96"/>
      <c r="AB91" s="96"/>
      <c r="AC91" s="96"/>
      <c r="AJ91" s="96"/>
      <c r="AK91" s="96"/>
      <c r="AL91" s="305"/>
      <c r="AS91" s="96"/>
      <c r="AT91" s="96"/>
      <c r="AU91" s="305"/>
      <c r="BB91" s="96"/>
      <c r="BC91" s="96"/>
      <c r="BD91" s="310"/>
      <c r="BK91" s="96"/>
      <c r="BL91" s="96"/>
      <c r="BM91" s="305"/>
      <c r="BN91" s="2"/>
      <c r="BO91" s="2"/>
      <c r="BP91" s="2"/>
      <c r="BQ91" s="2"/>
      <c r="BR91" s="239"/>
    </row>
    <row r="92" spans="1:70" ht="15" customHeight="1">
      <c r="A92" s="88"/>
      <c r="B92" s="1"/>
      <c r="C92" s="1"/>
      <c r="D92" s="95"/>
      <c r="E92" s="88"/>
      <c r="F92" s="96"/>
      <c r="G92" s="88"/>
      <c r="H92" s="96"/>
      <c r="I92" s="96"/>
      <c r="J92" s="96"/>
      <c r="K92" s="96"/>
      <c r="L92" s="92"/>
      <c r="M92" s="92"/>
      <c r="N92" s="92"/>
      <c r="O92" s="92"/>
      <c r="R92" s="96"/>
      <c r="S92" s="96"/>
      <c r="T92" s="96"/>
      <c r="AA92" s="96"/>
      <c r="AB92" s="96"/>
      <c r="AC92" s="96"/>
      <c r="AJ92" s="96"/>
      <c r="AK92" s="96"/>
      <c r="AL92" s="305"/>
      <c r="AS92" s="96"/>
      <c r="AT92" s="96"/>
      <c r="AU92" s="305"/>
      <c r="BB92" s="96"/>
      <c r="BC92" s="96"/>
      <c r="BD92" s="310"/>
      <c r="BK92" s="96"/>
      <c r="BL92" s="96"/>
      <c r="BM92" s="305"/>
      <c r="BN92" s="2"/>
      <c r="BO92" s="2"/>
      <c r="BP92" s="2"/>
      <c r="BQ92" s="2"/>
      <c r="BR92" s="239"/>
    </row>
    <row r="93" spans="1:70" ht="15" customHeight="1">
      <c r="A93" s="88"/>
      <c r="B93" s="1"/>
      <c r="C93" s="1"/>
      <c r="D93" s="95"/>
      <c r="E93" s="88"/>
      <c r="F93" s="96"/>
      <c r="G93" s="88"/>
      <c r="H93" s="96"/>
      <c r="I93" s="96"/>
      <c r="J93" s="96"/>
      <c r="K93" s="96"/>
      <c r="L93" s="92"/>
      <c r="M93" s="92"/>
      <c r="N93" s="92"/>
      <c r="O93" s="92"/>
      <c r="R93" s="96"/>
      <c r="S93" s="96"/>
      <c r="T93" s="96"/>
      <c r="AA93" s="96"/>
      <c r="AB93" s="96"/>
      <c r="AC93" s="96"/>
      <c r="AJ93" s="96"/>
      <c r="AK93" s="96"/>
      <c r="AL93" s="305"/>
      <c r="AS93" s="96"/>
      <c r="AT93" s="96"/>
      <c r="AU93" s="305"/>
      <c r="BB93" s="96"/>
      <c r="BC93" s="96"/>
      <c r="BD93" s="310"/>
      <c r="BK93" s="96"/>
      <c r="BL93" s="96"/>
      <c r="BM93" s="305"/>
      <c r="BN93" s="2"/>
      <c r="BO93" s="2"/>
      <c r="BP93" s="2"/>
      <c r="BQ93" s="2"/>
      <c r="BR93" s="239"/>
    </row>
    <row r="94" spans="1:70" ht="15" customHeight="1">
      <c r="A94" s="88"/>
      <c r="B94" s="1"/>
      <c r="C94" s="1"/>
      <c r="D94" s="95"/>
      <c r="E94" s="88"/>
      <c r="F94" s="96"/>
      <c r="G94" s="88"/>
      <c r="H94" s="96"/>
      <c r="I94" s="96"/>
      <c r="J94" s="96"/>
      <c r="K94" s="96"/>
      <c r="L94" s="92"/>
      <c r="M94" s="92"/>
      <c r="N94" s="92"/>
      <c r="O94" s="92"/>
      <c r="R94" s="96"/>
      <c r="S94" s="96"/>
      <c r="T94" s="96"/>
      <c r="AA94" s="96"/>
      <c r="AB94" s="96"/>
      <c r="AC94" s="96"/>
      <c r="AJ94" s="96"/>
      <c r="AK94" s="96"/>
      <c r="AL94" s="305"/>
      <c r="AS94" s="96"/>
      <c r="AT94" s="96"/>
      <c r="AU94" s="305"/>
      <c r="BB94" s="96"/>
      <c r="BC94" s="96"/>
      <c r="BD94" s="310"/>
      <c r="BK94" s="96"/>
      <c r="BL94" s="96"/>
      <c r="BM94" s="305"/>
      <c r="BN94" s="2"/>
      <c r="BO94" s="2"/>
      <c r="BP94" s="2"/>
      <c r="BQ94" s="2"/>
      <c r="BR94" s="239"/>
    </row>
    <row r="95" spans="1:70" ht="15" customHeight="1">
      <c r="A95" s="88"/>
      <c r="B95" s="1"/>
      <c r="C95" s="1"/>
      <c r="D95" s="95"/>
      <c r="E95" s="88"/>
      <c r="F95" s="96"/>
      <c r="G95" s="88"/>
      <c r="H95" s="96"/>
      <c r="I95" s="96"/>
      <c r="J95" s="96"/>
      <c r="K95" s="96"/>
      <c r="L95" s="92"/>
      <c r="M95" s="92"/>
      <c r="N95" s="92"/>
      <c r="O95" s="92"/>
      <c r="R95" s="96"/>
      <c r="S95" s="96"/>
      <c r="T95" s="96"/>
      <c r="AA95" s="96"/>
      <c r="AB95" s="96"/>
      <c r="AC95" s="96"/>
      <c r="AJ95" s="96"/>
      <c r="AK95" s="96"/>
      <c r="AL95" s="305"/>
      <c r="AS95" s="96"/>
      <c r="AT95" s="96"/>
      <c r="AU95" s="305"/>
      <c r="BB95" s="96"/>
      <c r="BC95" s="96"/>
      <c r="BD95" s="310"/>
      <c r="BK95" s="96"/>
      <c r="BL95" s="96"/>
      <c r="BM95" s="305"/>
      <c r="BN95" s="2"/>
      <c r="BO95" s="2"/>
      <c r="BP95" s="2"/>
      <c r="BQ95" s="2"/>
      <c r="BR95" s="239"/>
    </row>
    <row r="96" spans="1:70" ht="13.5">
      <c r="A96" s="88"/>
      <c r="B96" s="1"/>
      <c r="C96" s="1"/>
      <c r="D96" s="88"/>
      <c r="E96" s="96"/>
      <c r="F96" s="88"/>
      <c r="G96" s="88"/>
      <c r="H96" s="88"/>
      <c r="I96" s="88"/>
      <c r="J96" s="88"/>
      <c r="K96" s="88"/>
      <c r="L96" s="92"/>
      <c r="M96" s="92"/>
      <c r="N96" s="92"/>
      <c r="O96" s="92"/>
      <c r="R96" s="88"/>
      <c r="S96" s="88"/>
      <c r="T96" s="88"/>
      <c r="AA96" s="88"/>
      <c r="AB96" s="88"/>
      <c r="AC96" s="88"/>
      <c r="AJ96" s="88"/>
      <c r="AK96" s="88"/>
      <c r="AL96" s="93"/>
      <c r="AS96" s="88"/>
      <c r="AT96" s="88"/>
      <c r="AU96" s="93"/>
      <c r="BB96" s="88"/>
      <c r="BC96" s="88"/>
      <c r="BD96" s="91"/>
      <c r="BK96" s="88"/>
      <c r="BL96" s="88"/>
      <c r="BM96" s="93"/>
      <c r="BN96" s="2"/>
      <c r="BO96" s="2"/>
      <c r="BP96" s="2"/>
      <c r="BQ96" s="2"/>
      <c r="BR96" s="239"/>
    </row>
    <row r="97" spans="1:70" ht="15" customHeight="1">
      <c r="A97" s="88"/>
      <c r="B97" s="97"/>
      <c r="C97" s="97"/>
      <c r="D97" s="88"/>
      <c r="E97" s="91"/>
      <c r="F97" s="91"/>
      <c r="G97" s="98"/>
      <c r="H97" s="98"/>
      <c r="I97" s="98"/>
      <c r="J97" s="98"/>
      <c r="K97" s="98"/>
      <c r="L97" s="92"/>
      <c r="M97" s="92"/>
      <c r="N97" s="92"/>
      <c r="O97" s="92"/>
      <c r="R97" s="98"/>
      <c r="S97" s="98"/>
      <c r="T97" s="98"/>
      <c r="AA97" s="98"/>
      <c r="AB97" s="98"/>
      <c r="AC97" s="98"/>
      <c r="AJ97" s="98"/>
      <c r="AK97" s="98"/>
      <c r="AL97" s="91"/>
      <c r="AS97" s="98"/>
      <c r="AT97" s="98"/>
      <c r="AU97" s="91"/>
      <c r="BB97" s="98"/>
      <c r="BC97" s="98"/>
      <c r="BD97" s="91"/>
      <c r="BK97" s="98"/>
      <c r="BL97" s="98"/>
      <c r="BM97" s="91"/>
      <c r="BN97" s="2"/>
      <c r="BO97" s="2"/>
      <c r="BP97" s="2"/>
      <c r="BQ97" s="2"/>
      <c r="BR97" s="239"/>
    </row>
    <row r="98" spans="1:70" ht="13.5">
      <c r="A98" s="88"/>
      <c r="B98" s="90"/>
      <c r="C98" s="90"/>
      <c r="D98" s="88"/>
      <c r="E98" s="91"/>
      <c r="F98" s="91"/>
      <c r="G98" s="88"/>
      <c r="H98" s="88"/>
      <c r="I98" s="88"/>
      <c r="J98" s="88"/>
      <c r="K98" s="88"/>
      <c r="L98" s="92"/>
      <c r="M98" s="92"/>
      <c r="N98" s="92"/>
      <c r="O98" s="92"/>
      <c r="R98" s="88"/>
      <c r="S98" s="88"/>
      <c r="T98" s="88"/>
      <c r="AA98" s="88"/>
      <c r="AB98" s="88"/>
      <c r="AC98" s="88"/>
      <c r="AJ98" s="88"/>
      <c r="AK98" s="88"/>
      <c r="AL98" s="93"/>
      <c r="AS98" s="88"/>
      <c r="AT98" s="88"/>
      <c r="AU98" s="93"/>
      <c r="BB98" s="88"/>
      <c r="BC98" s="88"/>
      <c r="BD98" s="91"/>
      <c r="BK98" s="88"/>
      <c r="BL98" s="88"/>
      <c r="BM98" s="93"/>
      <c r="BN98" s="2"/>
      <c r="BO98" s="2"/>
      <c r="BP98" s="2"/>
      <c r="BQ98" s="2"/>
      <c r="BR98" s="239"/>
    </row>
    <row r="99" spans="1:70" ht="13.5">
      <c r="A99" s="88"/>
      <c r="B99" s="90"/>
      <c r="C99" s="90"/>
      <c r="D99" s="88"/>
      <c r="E99" s="96"/>
      <c r="F99" s="96"/>
      <c r="G99" s="88"/>
      <c r="H99" s="88"/>
      <c r="I99" s="88"/>
      <c r="J99" s="88"/>
      <c r="K99" s="88"/>
      <c r="L99" s="92"/>
      <c r="M99" s="92"/>
      <c r="N99" s="92"/>
      <c r="O99" s="92"/>
      <c r="R99" s="88"/>
      <c r="S99" s="88"/>
      <c r="T99" s="88"/>
      <c r="AA99" s="88"/>
      <c r="AB99" s="88"/>
      <c r="AC99" s="88"/>
      <c r="AJ99" s="88"/>
      <c r="AK99" s="88"/>
      <c r="AL99" s="93"/>
      <c r="AS99" s="88"/>
      <c r="AT99" s="88"/>
      <c r="AU99" s="93"/>
      <c r="BB99" s="88"/>
      <c r="BC99" s="88"/>
      <c r="BD99" s="91"/>
      <c r="BK99" s="88"/>
      <c r="BL99" s="88"/>
      <c r="BM99" s="93"/>
      <c r="BN99" s="2"/>
      <c r="BO99" s="2"/>
      <c r="BP99" s="2"/>
      <c r="BQ99" s="2"/>
      <c r="BR99" s="239"/>
    </row>
    <row r="100" spans="1:70" ht="13.5">
      <c r="A100" s="88"/>
      <c r="B100" s="90"/>
      <c r="C100" s="90"/>
      <c r="D100" s="88"/>
      <c r="E100" s="96"/>
      <c r="F100" s="96"/>
      <c r="G100" s="88"/>
      <c r="H100" s="88"/>
      <c r="I100" s="88"/>
      <c r="J100" s="88"/>
      <c r="K100" s="88"/>
      <c r="L100" s="92"/>
      <c r="M100" s="92"/>
      <c r="N100" s="92"/>
      <c r="O100" s="92"/>
      <c r="R100" s="88"/>
      <c r="S100" s="88"/>
      <c r="T100" s="88"/>
      <c r="AA100" s="88"/>
      <c r="AB100" s="88"/>
      <c r="AC100" s="88"/>
      <c r="AJ100" s="88"/>
      <c r="AK100" s="88"/>
      <c r="AL100" s="93"/>
      <c r="AS100" s="88"/>
      <c r="AT100" s="88"/>
      <c r="AU100" s="93"/>
      <c r="BB100" s="88"/>
      <c r="BC100" s="88"/>
      <c r="BD100" s="91"/>
      <c r="BK100" s="88"/>
      <c r="BL100" s="88"/>
      <c r="BM100" s="93"/>
      <c r="BN100" s="2"/>
      <c r="BO100" s="2"/>
      <c r="BP100" s="2"/>
      <c r="BQ100" s="2"/>
      <c r="BR100" s="239"/>
    </row>
    <row r="101" spans="1:70" ht="13.5">
      <c r="A101" s="88"/>
      <c r="B101" s="90"/>
      <c r="C101" s="90"/>
      <c r="D101" s="88"/>
      <c r="E101" s="96"/>
      <c r="F101" s="96"/>
      <c r="G101" s="88"/>
      <c r="H101" s="88"/>
      <c r="I101" s="88"/>
      <c r="J101" s="88"/>
      <c r="K101" s="88"/>
      <c r="L101" s="92"/>
      <c r="M101" s="92"/>
      <c r="N101" s="92"/>
      <c r="O101" s="92"/>
      <c r="P101" s="92"/>
      <c r="Q101" s="92"/>
      <c r="R101" s="88"/>
      <c r="S101" s="88"/>
      <c r="T101" s="88"/>
      <c r="U101" s="92"/>
      <c r="V101" s="92"/>
      <c r="W101" s="92"/>
      <c r="X101" s="92"/>
      <c r="Y101" s="92"/>
      <c r="Z101" s="92"/>
      <c r="AA101" s="88"/>
      <c r="AB101" s="88"/>
      <c r="AC101" s="88"/>
      <c r="AD101" s="92"/>
      <c r="AE101" s="92"/>
      <c r="AF101" s="92"/>
      <c r="AG101" s="92"/>
      <c r="AJ101" s="88"/>
      <c r="AK101" s="88"/>
      <c r="AL101" s="93"/>
      <c r="AS101" s="88"/>
      <c r="AT101" s="88"/>
      <c r="AU101" s="93"/>
      <c r="BB101" s="88"/>
      <c r="BC101" s="88"/>
      <c r="BD101" s="91"/>
      <c r="BK101" s="88"/>
      <c r="BL101" s="88"/>
      <c r="BM101" s="93"/>
      <c r="BN101" s="2"/>
      <c r="BO101" s="2"/>
      <c r="BP101" s="2"/>
      <c r="BQ101" s="2"/>
      <c r="BR101" s="239"/>
    </row>
    <row r="102" spans="1:69" ht="13.5">
      <c r="A102" s="88"/>
      <c r="B102" s="90"/>
      <c r="C102" s="90"/>
      <c r="D102" s="88"/>
      <c r="E102" s="96"/>
      <c r="F102" s="96"/>
      <c r="G102" s="88"/>
      <c r="H102" s="88"/>
      <c r="I102" s="88"/>
      <c r="J102" s="88"/>
      <c r="K102" s="88"/>
      <c r="L102" s="92"/>
      <c r="M102" s="92"/>
      <c r="N102" s="92"/>
      <c r="O102" s="92"/>
      <c r="P102" s="92"/>
      <c r="Q102" s="92"/>
      <c r="R102" s="88"/>
      <c r="S102" s="88"/>
      <c r="T102" s="88"/>
      <c r="U102" s="92"/>
      <c r="V102" s="92"/>
      <c r="W102" s="92"/>
      <c r="X102" s="92"/>
      <c r="Y102" s="92"/>
      <c r="Z102" s="92"/>
      <c r="AA102" s="88"/>
      <c r="AB102" s="88"/>
      <c r="AC102" s="88"/>
      <c r="AD102" s="92"/>
      <c r="AE102" s="92"/>
      <c r="AF102" s="92"/>
      <c r="AG102" s="92"/>
      <c r="AJ102" s="88"/>
      <c r="AK102" s="88"/>
      <c r="AL102" s="93"/>
      <c r="AS102" s="88"/>
      <c r="AT102" s="88"/>
      <c r="AU102" s="93"/>
      <c r="BB102" s="88"/>
      <c r="BC102" s="88"/>
      <c r="BD102" s="91"/>
      <c r="BK102" s="88"/>
      <c r="BL102" s="88"/>
      <c r="BM102" s="93"/>
      <c r="BN102" s="2"/>
      <c r="BO102" s="2"/>
      <c r="BP102" s="2"/>
      <c r="BQ102" s="2"/>
    </row>
    <row r="103" spans="1:69" ht="13.5">
      <c r="A103" s="88"/>
      <c r="B103" s="90"/>
      <c r="C103" s="90"/>
      <c r="D103" s="88"/>
      <c r="E103" s="96"/>
      <c r="F103" s="96"/>
      <c r="G103" s="88"/>
      <c r="H103" s="88"/>
      <c r="I103" s="88"/>
      <c r="J103" s="88"/>
      <c r="K103" s="88"/>
      <c r="L103" s="92"/>
      <c r="M103" s="92"/>
      <c r="N103" s="92"/>
      <c r="O103" s="92"/>
      <c r="P103" s="92"/>
      <c r="Q103" s="92"/>
      <c r="R103" s="88"/>
      <c r="S103" s="88"/>
      <c r="T103" s="88"/>
      <c r="U103" s="92"/>
      <c r="V103" s="92"/>
      <c r="W103" s="92"/>
      <c r="X103" s="92"/>
      <c r="Y103" s="92"/>
      <c r="Z103" s="92"/>
      <c r="AA103" s="88"/>
      <c r="AB103" s="88"/>
      <c r="AC103" s="88"/>
      <c r="AD103" s="92"/>
      <c r="AE103" s="92"/>
      <c r="AF103" s="92"/>
      <c r="AG103" s="92"/>
      <c r="AJ103" s="88"/>
      <c r="AK103" s="88"/>
      <c r="AL103" s="93"/>
      <c r="AS103" s="88"/>
      <c r="AT103" s="88"/>
      <c r="AU103" s="93"/>
      <c r="BB103" s="88"/>
      <c r="BC103" s="88"/>
      <c r="BD103" s="91"/>
      <c r="BK103" s="88"/>
      <c r="BL103" s="88"/>
      <c r="BM103" s="93"/>
      <c r="BN103" s="2"/>
      <c r="BO103" s="2"/>
      <c r="BP103" s="2"/>
      <c r="BQ103" s="2"/>
    </row>
    <row r="104" spans="1:69" ht="13.5">
      <c r="A104" s="88"/>
      <c r="B104" s="90"/>
      <c r="C104" s="90"/>
      <c r="D104" s="88"/>
      <c r="E104" s="96"/>
      <c r="F104" s="96"/>
      <c r="G104" s="88"/>
      <c r="H104" s="88"/>
      <c r="I104" s="88"/>
      <c r="J104" s="88"/>
      <c r="K104" s="88"/>
      <c r="L104" s="92"/>
      <c r="M104" s="92"/>
      <c r="N104" s="92"/>
      <c r="O104" s="92"/>
      <c r="P104" s="92"/>
      <c r="Q104" s="92"/>
      <c r="R104" s="88"/>
      <c r="S104" s="88"/>
      <c r="T104" s="88"/>
      <c r="U104" s="92"/>
      <c r="V104" s="92"/>
      <c r="W104" s="92"/>
      <c r="X104" s="92"/>
      <c r="Y104" s="92"/>
      <c r="Z104" s="92"/>
      <c r="AA104" s="88"/>
      <c r="AB104" s="88"/>
      <c r="AC104" s="88"/>
      <c r="AD104" s="92"/>
      <c r="AE104" s="92"/>
      <c r="AF104" s="92"/>
      <c r="AG104" s="92"/>
      <c r="AJ104" s="88"/>
      <c r="AK104" s="88"/>
      <c r="AL104" s="93"/>
      <c r="AS104" s="88"/>
      <c r="AT104" s="88"/>
      <c r="AU104" s="93"/>
      <c r="BB104" s="88"/>
      <c r="BC104" s="88"/>
      <c r="BD104" s="91"/>
      <c r="BK104" s="88"/>
      <c r="BL104" s="88"/>
      <c r="BM104" s="93"/>
      <c r="BN104" s="2"/>
      <c r="BO104" s="2"/>
      <c r="BP104" s="2"/>
      <c r="BQ104" s="2"/>
    </row>
    <row r="105" spans="1:69" ht="15" customHeight="1">
      <c r="A105" s="88"/>
      <c r="B105" s="90"/>
      <c r="C105" s="90"/>
      <c r="D105" s="88"/>
      <c r="E105" s="91"/>
      <c r="F105" s="91"/>
      <c r="G105" s="91"/>
      <c r="H105" s="91"/>
      <c r="I105" s="91"/>
      <c r="J105" s="91"/>
      <c r="K105" s="91"/>
      <c r="L105" s="92"/>
      <c r="M105" s="92"/>
      <c r="N105" s="92"/>
      <c r="O105" s="92"/>
      <c r="P105" s="92"/>
      <c r="R105" s="91"/>
      <c r="S105" s="91"/>
      <c r="T105" s="91"/>
      <c r="V105" s="92"/>
      <c r="W105" s="92"/>
      <c r="X105" s="92"/>
      <c r="Y105" s="92"/>
      <c r="Z105" s="92"/>
      <c r="AA105" s="91"/>
      <c r="AB105" s="91"/>
      <c r="AC105" s="91"/>
      <c r="AD105" s="92"/>
      <c r="AE105" s="92"/>
      <c r="AF105" s="92"/>
      <c r="AG105" s="92"/>
      <c r="AJ105" s="91"/>
      <c r="AK105" s="91"/>
      <c r="AL105" s="91"/>
      <c r="AS105" s="91"/>
      <c r="AT105" s="91"/>
      <c r="AU105" s="91"/>
      <c r="BB105" s="91"/>
      <c r="BC105" s="91"/>
      <c r="BD105" s="91"/>
      <c r="BK105" s="91"/>
      <c r="BL105" s="91"/>
      <c r="BM105" s="91"/>
      <c r="BN105" s="2"/>
      <c r="BO105" s="2"/>
      <c r="BP105" s="2"/>
      <c r="BQ105" s="2"/>
    </row>
    <row r="106" spans="1:69" ht="13.5">
      <c r="A106" s="88"/>
      <c r="B106" s="90"/>
      <c r="C106" s="90"/>
      <c r="D106" s="88"/>
      <c r="E106" s="88"/>
      <c r="F106" s="88"/>
      <c r="G106" s="88"/>
      <c r="H106" s="88"/>
      <c r="I106" s="88"/>
      <c r="J106" s="88"/>
      <c r="K106" s="88"/>
      <c r="L106" s="92"/>
      <c r="M106" s="92"/>
      <c r="N106" s="92"/>
      <c r="O106" s="92"/>
      <c r="P106" s="92"/>
      <c r="R106" s="88"/>
      <c r="S106" s="88"/>
      <c r="T106" s="88"/>
      <c r="V106" s="92"/>
      <c r="W106" s="92"/>
      <c r="X106" s="92"/>
      <c r="Y106" s="92"/>
      <c r="Z106" s="92"/>
      <c r="AA106" s="88"/>
      <c r="AB106" s="88"/>
      <c r="AC106" s="88"/>
      <c r="AD106" s="92"/>
      <c r="AE106" s="92"/>
      <c r="AF106" s="92"/>
      <c r="AG106" s="92"/>
      <c r="AJ106" s="88"/>
      <c r="AK106" s="88"/>
      <c r="AL106" s="93"/>
      <c r="AS106" s="88"/>
      <c r="AT106" s="88"/>
      <c r="AU106" s="93"/>
      <c r="BB106" s="88"/>
      <c r="BC106" s="88"/>
      <c r="BD106" s="91"/>
      <c r="BK106" s="88"/>
      <c r="BL106" s="88"/>
      <c r="BM106" s="93"/>
      <c r="BN106" s="2"/>
      <c r="BO106" s="2"/>
      <c r="BP106" s="2"/>
      <c r="BQ106" s="2"/>
    </row>
    <row r="107" spans="1:69" ht="15" customHeight="1">
      <c r="A107" s="88"/>
      <c r="B107" s="99"/>
      <c r="C107" s="99"/>
      <c r="D107" s="95"/>
      <c r="E107" s="88"/>
      <c r="F107" s="96"/>
      <c r="G107" s="88"/>
      <c r="H107" s="96"/>
      <c r="I107" s="96"/>
      <c r="J107" s="96"/>
      <c r="K107" s="96"/>
      <c r="L107" s="92"/>
      <c r="M107" s="92"/>
      <c r="N107" s="92"/>
      <c r="O107" s="92"/>
      <c r="P107" s="92"/>
      <c r="R107" s="96"/>
      <c r="S107" s="96"/>
      <c r="T107" s="96"/>
      <c r="V107" s="92"/>
      <c r="W107" s="92"/>
      <c r="X107" s="92"/>
      <c r="Y107" s="92"/>
      <c r="Z107" s="92"/>
      <c r="AA107" s="96"/>
      <c r="AB107" s="96"/>
      <c r="AC107" s="96"/>
      <c r="AD107" s="92"/>
      <c r="AE107" s="92"/>
      <c r="AF107" s="92"/>
      <c r="AG107" s="92"/>
      <c r="AJ107" s="96"/>
      <c r="AK107" s="96"/>
      <c r="AL107" s="305"/>
      <c r="AS107" s="96"/>
      <c r="AT107" s="96"/>
      <c r="AU107" s="305"/>
      <c r="BB107" s="96"/>
      <c r="BC107" s="96"/>
      <c r="BD107" s="310"/>
      <c r="BK107" s="96"/>
      <c r="BL107" s="96"/>
      <c r="BM107" s="305"/>
      <c r="BN107" s="2"/>
      <c r="BO107" s="2"/>
      <c r="BP107" s="2"/>
      <c r="BQ107" s="2"/>
    </row>
    <row r="108" spans="1:69" ht="12.75">
      <c r="A108" s="92"/>
      <c r="B108" s="100"/>
      <c r="C108" s="100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J108" s="92"/>
      <c r="AK108" s="92"/>
      <c r="AL108" s="291"/>
      <c r="AS108" s="92"/>
      <c r="AT108" s="92"/>
      <c r="AU108" s="291"/>
      <c r="BB108" s="92"/>
      <c r="BC108" s="92"/>
      <c r="BD108" s="307"/>
      <c r="BK108" s="92"/>
      <c r="BL108" s="92"/>
      <c r="BM108" s="291"/>
      <c r="BN108" s="2"/>
      <c r="BO108" s="2"/>
      <c r="BP108" s="2"/>
      <c r="BQ108" s="2"/>
    </row>
    <row r="109" spans="1:69" ht="12.75">
      <c r="A109" s="92"/>
      <c r="B109" s="100"/>
      <c r="C109" s="100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J109" s="92"/>
      <c r="AK109" s="92"/>
      <c r="AL109" s="291"/>
      <c r="AS109" s="92"/>
      <c r="AT109" s="92"/>
      <c r="AU109" s="291"/>
      <c r="BB109" s="92"/>
      <c r="BC109" s="92"/>
      <c r="BD109" s="307"/>
      <c r="BK109" s="92"/>
      <c r="BL109" s="92"/>
      <c r="BM109" s="291"/>
      <c r="BN109" s="2"/>
      <c r="BO109" s="2"/>
      <c r="BP109" s="2"/>
      <c r="BQ109" s="2"/>
    </row>
    <row r="110" spans="1:69" ht="12.75">
      <c r="A110" s="92"/>
      <c r="B110" s="100"/>
      <c r="C110" s="100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J110" s="92"/>
      <c r="AK110" s="92"/>
      <c r="AL110" s="291"/>
      <c r="AS110" s="92"/>
      <c r="AT110" s="92"/>
      <c r="AU110" s="291"/>
      <c r="BB110" s="92"/>
      <c r="BC110" s="92"/>
      <c r="BD110" s="307"/>
      <c r="BK110" s="92"/>
      <c r="BL110" s="92"/>
      <c r="BM110" s="291"/>
      <c r="BN110" s="2"/>
      <c r="BO110" s="2"/>
      <c r="BP110" s="2"/>
      <c r="BQ110" s="2"/>
    </row>
    <row r="111" spans="1:69" ht="12.75">
      <c r="A111" s="92"/>
      <c r="B111" s="100"/>
      <c r="C111" s="100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J111" s="92"/>
      <c r="AK111" s="92"/>
      <c r="AL111" s="291"/>
      <c r="AS111" s="92"/>
      <c r="AT111" s="92"/>
      <c r="AU111" s="291"/>
      <c r="BB111" s="92"/>
      <c r="BC111" s="92"/>
      <c r="BD111" s="307"/>
      <c r="BK111" s="92"/>
      <c r="BL111" s="92"/>
      <c r="BM111" s="291"/>
      <c r="BN111" s="2"/>
      <c r="BO111" s="2"/>
      <c r="BP111" s="2"/>
      <c r="BQ111" s="2"/>
    </row>
    <row r="112" spans="1:69" ht="12.75">
      <c r="A112" s="92"/>
      <c r="B112" s="100"/>
      <c r="C112" s="100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J112" s="92"/>
      <c r="AK112" s="92"/>
      <c r="AL112" s="291"/>
      <c r="AS112" s="92"/>
      <c r="AT112" s="92"/>
      <c r="AU112" s="291"/>
      <c r="BB112" s="92"/>
      <c r="BC112" s="92"/>
      <c r="BD112" s="307"/>
      <c r="BK112" s="92"/>
      <c r="BL112" s="92"/>
      <c r="BM112" s="291"/>
      <c r="BN112" s="2"/>
      <c r="BO112" s="2"/>
      <c r="BP112" s="2"/>
      <c r="BQ112" s="2"/>
    </row>
    <row r="113" spans="66:69" ht="12.75">
      <c r="BN113" s="2"/>
      <c r="BO113" s="2"/>
      <c r="BP113" s="2"/>
      <c r="BQ113" s="2"/>
    </row>
    <row r="114" spans="66:69" ht="12.75">
      <c r="BN114" s="2"/>
      <c r="BO114" s="2"/>
      <c r="BP114" s="2"/>
      <c r="BQ114" s="2"/>
    </row>
    <row r="115" spans="66:69" ht="12.75">
      <c r="BN115" s="2"/>
      <c r="BO115" s="2"/>
      <c r="BP115" s="2"/>
      <c r="BQ115" s="2"/>
    </row>
    <row r="116" spans="66:69" ht="12.75">
      <c r="BN116" s="2"/>
      <c r="BO116" s="2"/>
      <c r="BP116" s="2"/>
      <c r="BQ116" s="2"/>
    </row>
    <row r="117" spans="66:69" ht="12.75">
      <c r="BN117" s="2"/>
      <c r="BO117" s="2"/>
      <c r="BP117" s="2"/>
      <c r="BQ117" s="2"/>
    </row>
    <row r="118" spans="66:69" ht="12.75">
      <c r="BN118" s="2"/>
      <c r="BO118" s="2"/>
      <c r="BP118" s="2"/>
      <c r="BQ118" s="2"/>
    </row>
    <row r="119" spans="66:69" ht="12.75">
      <c r="BN119" s="2"/>
      <c r="BO119" s="2"/>
      <c r="BP119" s="2"/>
      <c r="BQ119" s="2"/>
    </row>
    <row r="120" spans="66:69" ht="12.75">
      <c r="BN120" s="2"/>
      <c r="BO120" s="2"/>
      <c r="BP120" s="2"/>
      <c r="BQ120" s="2"/>
    </row>
    <row r="121" spans="66:69" ht="12.75">
      <c r="BN121" s="2"/>
      <c r="BO121" s="2"/>
      <c r="BP121" s="2"/>
      <c r="BQ121" s="2"/>
    </row>
    <row r="122" spans="66:69" ht="12.75">
      <c r="BN122" s="2"/>
      <c r="BO122" s="2"/>
      <c r="BP122" s="2"/>
      <c r="BQ122" s="2"/>
    </row>
    <row r="123" spans="66:69" ht="12.75">
      <c r="BN123" s="2"/>
      <c r="BO123" s="2"/>
      <c r="BP123" s="2"/>
      <c r="BQ123" s="2"/>
    </row>
    <row r="124" spans="66:69" ht="12.75">
      <c r="BN124" s="2"/>
      <c r="BO124" s="2"/>
      <c r="BP124" s="2"/>
      <c r="BQ124" s="2"/>
    </row>
    <row r="125" spans="66:69" ht="12.75">
      <c r="BN125" s="2"/>
      <c r="BO125" s="2"/>
      <c r="BP125" s="2"/>
      <c r="BQ125" s="2"/>
    </row>
    <row r="126" spans="66:69" ht="12.75">
      <c r="BN126" s="2"/>
      <c r="BO126" s="2"/>
      <c r="BP126" s="2"/>
      <c r="BQ126" s="2"/>
    </row>
    <row r="127" spans="66:69" ht="12.75">
      <c r="BN127" s="2"/>
      <c r="BO127" s="2"/>
      <c r="BP127" s="2"/>
      <c r="BQ127" s="2"/>
    </row>
    <row r="128" spans="66:69" ht="12.75">
      <c r="BN128" s="2"/>
      <c r="BO128" s="2"/>
      <c r="BP128" s="2"/>
      <c r="BQ128" s="2"/>
    </row>
    <row r="129" spans="66:69" ht="12.75">
      <c r="BN129" s="2"/>
      <c r="BO129" s="2"/>
      <c r="BP129" s="2"/>
      <c r="BQ129" s="2"/>
    </row>
    <row r="130" spans="66:69" ht="12.75">
      <c r="BN130" s="2"/>
      <c r="BO130" s="2"/>
      <c r="BP130" s="2"/>
      <c r="BQ130" s="2"/>
    </row>
    <row r="131" spans="66:69" ht="12.75">
      <c r="BN131" s="2"/>
      <c r="BO131" s="2"/>
      <c r="BP131" s="2"/>
      <c r="BQ131" s="2"/>
    </row>
    <row r="132" spans="66:69" ht="12.75">
      <c r="BN132" s="2"/>
      <c r="BO132" s="2"/>
      <c r="BP132" s="2"/>
      <c r="BQ132" s="2"/>
    </row>
    <row r="133" spans="66:69" ht="12.75">
      <c r="BN133" s="2"/>
      <c r="BO133" s="2"/>
      <c r="BP133" s="2"/>
      <c r="BQ133" s="2"/>
    </row>
    <row r="134" spans="66:69" ht="12.75">
      <c r="BN134" s="2"/>
      <c r="BO134" s="2"/>
      <c r="BP134" s="2"/>
      <c r="BQ134" s="2"/>
    </row>
    <row r="135" spans="66:69" ht="12.75">
      <c r="BN135" s="2"/>
      <c r="BO135" s="2"/>
      <c r="BP135" s="2"/>
      <c r="BQ135" s="2"/>
    </row>
    <row r="136" spans="66:69" ht="12.75">
      <c r="BN136" s="2"/>
      <c r="BO136" s="2"/>
      <c r="BP136" s="2"/>
      <c r="BQ136" s="2"/>
    </row>
    <row r="137" spans="66:69" ht="12.75">
      <c r="BN137" s="2"/>
      <c r="BO137" s="2"/>
      <c r="BP137" s="2"/>
      <c r="BQ137" s="2"/>
    </row>
    <row r="138" spans="66:69" ht="12.75">
      <c r="BN138" s="2"/>
      <c r="BO138" s="2"/>
      <c r="BP138" s="2"/>
      <c r="BQ138" s="2"/>
    </row>
    <row r="139" spans="66:69" ht="12.75">
      <c r="BN139" s="2"/>
      <c r="BO139" s="2"/>
      <c r="BP139" s="2"/>
      <c r="BQ139" s="2"/>
    </row>
    <row r="140" spans="66:69" ht="12.75">
      <c r="BN140" s="2"/>
      <c r="BO140" s="2"/>
      <c r="BP140" s="2"/>
      <c r="BQ140" s="2"/>
    </row>
    <row r="141" spans="66:69" ht="12.75">
      <c r="BN141" s="2"/>
      <c r="BO141" s="2"/>
      <c r="BP141" s="2"/>
      <c r="BQ141" s="2"/>
    </row>
    <row r="142" spans="66:69" ht="12.75">
      <c r="BN142" s="2"/>
      <c r="BO142" s="2"/>
      <c r="BP142" s="2"/>
      <c r="BQ142" s="2"/>
    </row>
    <row r="143" spans="66:69" ht="12.75">
      <c r="BN143" s="2"/>
      <c r="BO143" s="2"/>
      <c r="BP143" s="2"/>
      <c r="BQ143" s="2"/>
    </row>
    <row r="144" spans="66:69" ht="12.75">
      <c r="BN144" s="2"/>
      <c r="BO144" s="2"/>
      <c r="BP144" s="2"/>
      <c r="BQ144" s="2"/>
    </row>
    <row r="145" spans="66:69" ht="12.75">
      <c r="BN145" s="2"/>
      <c r="BO145" s="2"/>
      <c r="BP145" s="2"/>
      <c r="BQ145" s="2"/>
    </row>
    <row r="146" spans="66:69" ht="12.75">
      <c r="BN146" s="2"/>
      <c r="BO146" s="2"/>
      <c r="BP146" s="2"/>
      <c r="BQ146" s="2"/>
    </row>
    <row r="147" spans="66:69" ht="12.75">
      <c r="BN147" s="2"/>
      <c r="BO147" s="2"/>
      <c r="BP147" s="2"/>
      <c r="BQ147" s="2"/>
    </row>
    <row r="148" spans="66:69" ht="12.75">
      <c r="BN148" s="2"/>
      <c r="BO148" s="2"/>
      <c r="BP148" s="2"/>
      <c r="BQ148" s="2"/>
    </row>
    <row r="149" spans="66:69" ht="12.75">
      <c r="BN149" s="2"/>
      <c r="BO149" s="2"/>
      <c r="BP149" s="2"/>
      <c r="BQ149" s="2"/>
    </row>
    <row r="150" spans="66:69" ht="12.75">
      <c r="BN150" s="2"/>
      <c r="BO150" s="2"/>
      <c r="BP150" s="2"/>
      <c r="BQ150" s="2"/>
    </row>
    <row r="151" spans="66:69" ht="12.75">
      <c r="BN151" s="2"/>
      <c r="BO151" s="2"/>
      <c r="BP151" s="2"/>
      <c r="BQ151" s="2"/>
    </row>
    <row r="152" spans="66:69" ht="12.75">
      <c r="BN152" s="2"/>
      <c r="BO152" s="2"/>
      <c r="BP152" s="2"/>
      <c r="BQ152" s="2"/>
    </row>
    <row r="153" spans="66:69" ht="12.75">
      <c r="BN153" s="2"/>
      <c r="BO153" s="2"/>
      <c r="BP153" s="2"/>
      <c r="BQ153" s="2"/>
    </row>
    <row r="154" spans="66:69" ht="12.75">
      <c r="BN154" s="2"/>
      <c r="BO154" s="2"/>
      <c r="BP154" s="2"/>
      <c r="BQ154" s="2"/>
    </row>
    <row r="155" spans="66:69" ht="12.75">
      <c r="BN155" s="2"/>
      <c r="BO155" s="2"/>
      <c r="BP155" s="2"/>
      <c r="BQ155" s="2"/>
    </row>
    <row r="156" spans="66:69" ht="12.75">
      <c r="BN156" s="2"/>
      <c r="BO156" s="2"/>
      <c r="BP156" s="2"/>
      <c r="BQ156" s="2"/>
    </row>
    <row r="157" spans="66:69" ht="12.75">
      <c r="BN157" s="2"/>
      <c r="BO157" s="2"/>
      <c r="BP157" s="2"/>
      <c r="BQ157" s="2"/>
    </row>
    <row r="158" spans="66:69" ht="12.75">
      <c r="BN158" s="2"/>
      <c r="BO158" s="2"/>
      <c r="BP158" s="2"/>
      <c r="BQ158" s="2"/>
    </row>
    <row r="159" spans="66:69" ht="12.75">
      <c r="BN159" s="2"/>
      <c r="BO159" s="2"/>
      <c r="BP159" s="2"/>
      <c r="BQ159" s="2"/>
    </row>
    <row r="160" spans="66:69" ht="12.75">
      <c r="BN160" s="2"/>
      <c r="BO160" s="2"/>
      <c r="BP160" s="2"/>
      <c r="BQ160" s="2"/>
    </row>
    <row r="161" spans="66:69" ht="12.75">
      <c r="BN161" s="2"/>
      <c r="BO161" s="2"/>
      <c r="BP161" s="2"/>
      <c r="BQ161" s="2"/>
    </row>
    <row r="162" spans="66:69" ht="12.75">
      <c r="BN162" s="2"/>
      <c r="BO162" s="2"/>
      <c r="BP162" s="2"/>
      <c r="BQ162" s="2"/>
    </row>
    <row r="163" spans="66:69" ht="12.75">
      <c r="BN163" s="2"/>
      <c r="BO163" s="2"/>
      <c r="BP163" s="2"/>
      <c r="BQ163" s="2"/>
    </row>
    <row r="164" spans="66:69" ht="12.75">
      <c r="BN164" s="2"/>
      <c r="BO164" s="2"/>
      <c r="BP164" s="2"/>
      <c r="BQ164" s="2"/>
    </row>
    <row r="165" spans="66:69" ht="12.75">
      <c r="BN165" s="2"/>
      <c r="BO165" s="2"/>
      <c r="BP165" s="2"/>
      <c r="BQ165" s="2"/>
    </row>
    <row r="166" spans="66:69" ht="12.75">
      <c r="BN166" s="2"/>
      <c r="BO166" s="2"/>
      <c r="BP166" s="2"/>
      <c r="BQ166" s="2"/>
    </row>
    <row r="167" spans="66:69" ht="12.75">
      <c r="BN167" s="2"/>
      <c r="BO167" s="2"/>
      <c r="BP167" s="2"/>
      <c r="BQ167" s="2"/>
    </row>
    <row r="168" spans="66:69" ht="12.75">
      <c r="BN168" s="2"/>
      <c r="BO168" s="2"/>
      <c r="BP168" s="2"/>
      <c r="BQ168" s="2"/>
    </row>
    <row r="169" spans="66:69" ht="12.75">
      <c r="BN169" s="2"/>
      <c r="BO169" s="2"/>
      <c r="BP169" s="2"/>
      <c r="BQ169" s="2"/>
    </row>
    <row r="170" spans="66:69" ht="12.75">
      <c r="BN170" s="2"/>
      <c r="BO170" s="2"/>
      <c r="BP170" s="2"/>
      <c r="BQ170" s="2"/>
    </row>
    <row r="171" spans="66:69" ht="12.75">
      <c r="BN171" s="2"/>
      <c r="BO171" s="2"/>
      <c r="BP171" s="2"/>
      <c r="BQ171" s="2"/>
    </row>
    <row r="172" spans="66:69" ht="12.75">
      <c r="BN172" s="2"/>
      <c r="BO172" s="2"/>
      <c r="BP172" s="2"/>
      <c r="BQ172" s="2"/>
    </row>
    <row r="173" spans="66:69" ht="12.75">
      <c r="BN173" s="2"/>
      <c r="BO173" s="2"/>
      <c r="BP173" s="2"/>
      <c r="BQ173" s="2"/>
    </row>
    <row r="174" spans="66:69" ht="12.75">
      <c r="BN174" s="2"/>
      <c r="BO174" s="2"/>
      <c r="BP174" s="2"/>
      <c r="BQ174" s="2"/>
    </row>
    <row r="175" spans="66:69" ht="12.75">
      <c r="BN175" s="2"/>
      <c r="BO175" s="2"/>
      <c r="BP175" s="2"/>
      <c r="BQ175" s="2"/>
    </row>
    <row r="176" spans="66:69" ht="12.75">
      <c r="BN176" s="2"/>
      <c r="BO176" s="2"/>
      <c r="BP176" s="2"/>
      <c r="BQ176" s="2"/>
    </row>
    <row r="177" spans="66:69" ht="12.75">
      <c r="BN177" s="2"/>
      <c r="BO177" s="2"/>
      <c r="BP177" s="2"/>
      <c r="BQ177" s="2"/>
    </row>
    <row r="178" spans="66:69" ht="12.75">
      <c r="BN178" s="2"/>
      <c r="BO178" s="2"/>
      <c r="BP178" s="2"/>
      <c r="BQ178" s="2"/>
    </row>
    <row r="179" spans="66:69" ht="12.75">
      <c r="BN179" s="2"/>
      <c r="BO179" s="2"/>
      <c r="BP179" s="2"/>
      <c r="BQ179" s="2"/>
    </row>
    <row r="180" spans="66:69" ht="12.75">
      <c r="BN180" s="2"/>
      <c r="BO180" s="2"/>
      <c r="BP180" s="2"/>
      <c r="BQ180" s="2"/>
    </row>
    <row r="181" spans="66:69" ht="12.75">
      <c r="BN181" s="2"/>
      <c r="BO181" s="2"/>
      <c r="BP181" s="2"/>
      <c r="BQ181" s="2"/>
    </row>
    <row r="182" spans="66:69" ht="12.75">
      <c r="BN182" s="2"/>
      <c r="BO182" s="2"/>
      <c r="BP182" s="2"/>
      <c r="BQ182" s="2"/>
    </row>
    <row r="183" spans="66:69" ht="12.75">
      <c r="BN183" s="2"/>
      <c r="BO183" s="2"/>
      <c r="BP183" s="2"/>
      <c r="BQ183" s="2"/>
    </row>
    <row r="184" spans="66:69" ht="12.75">
      <c r="BN184" s="2"/>
      <c r="BO184" s="2"/>
      <c r="BP184" s="2"/>
      <c r="BQ184" s="2"/>
    </row>
    <row r="185" spans="66:69" ht="12.75">
      <c r="BN185" s="2"/>
      <c r="BO185" s="2"/>
      <c r="BP185" s="2"/>
      <c r="BQ185" s="2"/>
    </row>
    <row r="186" spans="66:69" ht="12.75">
      <c r="BN186" s="2"/>
      <c r="BO186" s="2"/>
      <c r="BP186" s="2"/>
      <c r="BQ186" s="2"/>
    </row>
    <row r="187" spans="66:69" ht="12.75">
      <c r="BN187" s="2"/>
      <c r="BO187" s="2"/>
      <c r="BP187" s="2"/>
      <c r="BQ187" s="2"/>
    </row>
    <row r="188" spans="66:69" ht="12.75">
      <c r="BN188" s="2"/>
      <c r="BO188" s="2"/>
      <c r="BP188" s="2"/>
      <c r="BQ188" s="2"/>
    </row>
    <row r="189" spans="66:69" ht="12.75">
      <c r="BN189" s="2"/>
      <c r="BO189" s="2"/>
      <c r="BP189" s="2"/>
      <c r="BQ189" s="2"/>
    </row>
    <row r="190" spans="66:69" ht="12.75">
      <c r="BN190" s="2"/>
      <c r="BO190" s="2"/>
      <c r="BP190" s="2"/>
      <c r="BQ190" s="2"/>
    </row>
    <row r="191" spans="66:69" ht="12.75">
      <c r="BN191" s="2"/>
      <c r="BO191" s="2"/>
      <c r="BP191" s="2"/>
      <c r="BQ191" s="2"/>
    </row>
    <row r="192" spans="66:69" ht="12.75">
      <c r="BN192" s="2"/>
      <c r="BO192" s="2"/>
      <c r="BP192" s="2"/>
      <c r="BQ192" s="2"/>
    </row>
    <row r="193" spans="66:69" ht="12.75">
      <c r="BN193" s="2"/>
      <c r="BO193" s="2"/>
      <c r="BP193" s="2"/>
      <c r="BQ193" s="2"/>
    </row>
    <row r="194" spans="66:69" ht="12.75">
      <c r="BN194" s="2"/>
      <c r="BO194" s="2"/>
      <c r="BP194" s="2"/>
      <c r="BQ194" s="2"/>
    </row>
    <row r="195" spans="66:69" ht="12.75">
      <c r="BN195" s="2"/>
      <c r="BO195" s="2"/>
      <c r="BP195" s="2"/>
      <c r="BQ195" s="2"/>
    </row>
    <row r="196" spans="66:69" ht="12.75">
      <c r="BN196" s="2"/>
      <c r="BO196" s="2"/>
      <c r="BP196" s="2"/>
      <c r="BQ196" s="2"/>
    </row>
    <row r="197" spans="66:69" ht="12.75">
      <c r="BN197" s="2"/>
      <c r="BO197" s="2"/>
      <c r="BP197" s="2"/>
      <c r="BQ197" s="2"/>
    </row>
    <row r="198" spans="66:69" ht="12.75">
      <c r="BN198" s="2"/>
      <c r="BO198" s="2"/>
      <c r="BP198" s="2"/>
      <c r="BQ198" s="2"/>
    </row>
    <row r="199" spans="66:69" ht="12.75">
      <c r="BN199" s="2"/>
      <c r="BO199" s="2"/>
      <c r="BP199" s="2"/>
      <c r="BQ199" s="2"/>
    </row>
    <row r="200" spans="66:69" ht="12.75">
      <c r="BN200" s="2"/>
      <c r="BO200" s="2"/>
      <c r="BP200" s="2"/>
      <c r="BQ200" s="2"/>
    </row>
    <row r="201" spans="66:69" ht="12.75">
      <c r="BN201" s="2"/>
      <c r="BO201" s="2"/>
      <c r="BP201" s="2"/>
      <c r="BQ201" s="2"/>
    </row>
    <row r="202" spans="66:69" ht="12.75">
      <c r="BN202" s="2"/>
      <c r="BO202" s="2"/>
      <c r="BP202" s="2"/>
      <c r="BQ202" s="2"/>
    </row>
    <row r="203" spans="66:69" ht="12.75">
      <c r="BN203" s="2"/>
      <c r="BO203" s="2"/>
      <c r="BP203" s="2"/>
      <c r="BQ203" s="2"/>
    </row>
    <row r="204" spans="66:69" ht="12.75">
      <c r="BN204" s="2"/>
      <c r="BO204" s="2"/>
      <c r="BP204" s="2"/>
      <c r="BQ204" s="2"/>
    </row>
    <row r="205" spans="66:69" ht="12.75">
      <c r="BN205" s="2"/>
      <c r="BO205" s="2"/>
      <c r="BP205" s="2"/>
      <c r="BQ205" s="2"/>
    </row>
    <row r="206" spans="66:69" ht="12.75">
      <c r="BN206" s="2"/>
      <c r="BO206" s="2"/>
      <c r="BP206" s="2"/>
      <c r="BQ206" s="2"/>
    </row>
    <row r="207" spans="66:69" ht="12.75">
      <c r="BN207" s="2"/>
      <c r="BO207" s="2"/>
      <c r="BP207" s="2"/>
      <c r="BQ207" s="2"/>
    </row>
    <row r="208" spans="66:69" ht="12.75">
      <c r="BN208" s="2"/>
      <c r="BO208" s="2"/>
      <c r="BP208" s="2"/>
      <c r="BQ208" s="2"/>
    </row>
    <row r="209" spans="66:69" ht="12.75">
      <c r="BN209" s="2"/>
      <c r="BO209" s="2"/>
      <c r="BP209" s="2"/>
      <c r="BQ209" s="2"/>
    </row>
    <row r="210" spans="66:69" ht="12.75">
      <c r="BN210" s="2"/>
      <c r="BO210" s="2"/>
      <c r="BP210" s="2"/>
      <c r="BQ210" s="2"/>
    </row>
    <row r="211" spans="66:69" ht="12.75">
      <c r="BN211" s="2"/>
      <c r="BO211" s="2"/>
      <c r="BP211" s="2"/>
      <c r="BQ211" s="2"/>
    </row>
    <row r="212" spans="66:69" ht="12.75">
      <c r="BN212" s="2"/>
      <c r="BO212" s="2"/>
      <c r="BP212" s="2"/>
      <c r="BQ212" s="2"/>
    </row>
    <row r="213" spans="66:69" ht="12.75">
      <c r="BN213" s="2"/>
      <c r="BO213" s="2"/>
      <c r="BP213" s="2"/>
      <c r="BQ213" s="2"/>
    </row>
    <row r="214" spans="66:69" ht="12.75">
      <c r="BN214" s="2"/>
      <c r="BO214" s="2"/>
      <c r="BP214" s="2"/>
      <c r="BQ214" s="2"/>
    </row>
    <row r="215" spans="66:69" ht="12.75">
      <c r="BN215" s="2"/>
      <c r="BO215" s="2"/>
      <c r="BP215" s="2"/>
      <c r="BQ215" s="2"/>
    </row>
    <row r="216" spans="66:69" ht="12.75">
      <c r="BN216" s="2"/>
      <c r="BO216" s="2"/>
      <c r="BP216" s="2"/>
      <c r="BQ216" s="2"/>
    </row>
    <row r="217" spans="66:69" ht="12.75">
      <c r="BN217" s="2"/>
      <c r="BO217" s="2"/>
      <c r="BP217" s="2"/>
      <c r="BQ217" s="2"/>
    </row>
    <row r="218" spans="66:69" ht="12.75">
      <c r="BN218" s="2"/>
      <c r="BO218" s="2"/>
      <c r="BP218" s="2"/>
      <c r="BQ218" s="2"/>
    </row>
    <row r="219" spans="66:69" ht="12.75">
      <c r="BN219" s="2"/>
      <c r="BO219" s="2"/>
      <c r="BP219" s="2"/>
      <c r="BQ219" s="2"/>
    </row>
    <row r="220" spans="66:69" ht="12.75">
      <c r="BN220" s="2"/>
      <c r="BO220" s="2"/>
      <c r="BP220" s="2"/>
      <c r="BQ220" s="2"/>
    </row>
    <row r="221" spans="66:69" ht="12.75">
      <c r="BN221" s="2"/>
      <c r="BO221" s="2"/>
      <c r="BP221" s="2"/>
      <c r="BQ221" s="2"/>
    </row>
    <row r="222" spans="66:69" ht="12.75">
      <c r="BN222" s="2"/>
      <c r="BO222" s="2"/>
      <c r="BP222" s="2"/>
      <c r="BQ222" s="2"/>
    </row>
    <row r="223" spans="66:69" ht="12.75">
      <c r="BN223" s="2"/>
      <c r="BO223" s="2"/>
      <c r="BP223" s="2"/>
      <c r="BQ223" s="2"/>
    </row>
    <row r="224" spans="66:69" ht="12.75">
      <c r="BN224" s="2"/>
      <c r="BO224" s="2"/>
      <c r="BP224" s="2"/>
      <c r="BQ224" s="2"/>
    </row>
    <row r="225" spans="66:69" ht="12.75">
      <c r="BN225" s="2"/>
      <c r="BO225" s="2"/>
      <c r="BP225" s="2"/>
      <c r="BQ225" s="2"/>
    </row>
  </sheetData>
  <sheetProtection selectLockedCells="1" selectUnlockedCells="1"/>
  <mergeCells count="84">
    <mergeCell ref="BR3:BR4"/>
    <mergeCell ref="A57:C57"/>
    <mergeCell ref="BH57:BK57"/>
    <mergeCell ref="BM57:BP57"/>
    <mergeCell ref="AG3:AO4"/>
    <mergeCell ref="AP3:AX4"/>
    <mergeCell ref="AY3:BG4"/>
    <mergeCell ref="BH3:BP4"/>
    <mergeCell ref="B4:D4"/>
    <mergeCell ref="B5:C5"/>
    <mergeCell ref="B6:C6"/>
    <mergeCell ref="B7:C7"/>
    <mergeCell ref="B3:E3"/>
    <mergeCell ref="F3:N4"/>
    <mergeCell ref="O3:W4"/>
    <mergeCell ref="X3:AF4"/>
    <mergeCell ref="B19:C19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36:C36"/>
    <mergeCell ref="B25:C25"/>
    <mergeCell ref="B26:C26"/>
    <mergeCell ref="B27:C27"/>
    <mergeCell ref="B28:C28"/>
    <mergeCell ref="B29:C29"/>
    <mergeCell ref="B30:C30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D55"/>
    <mergeCell ref="A56:D56"/>
    <mergeCell ref="G56:H56"/>
    <mergeCell ref="L56:M56"/>
    <mergeCell ref="P56:Q56"/>
    <mergeCell ref="Y56:Z56"/>
    <mergeCell ref="AD56:AE56"/>
    <mergeCell ref="AH56:AI56"/>
    <mergeCell ref="AM56:AN56"/>
    <mergeCell ref="AQ56:AR56"/>
    <mergeCell ref="AV56:AW56"/>
    <mergeCell ref="AZ56:BA56"/>
    <mergeCell ref="BE56:BF56"/>
    <mergeCell ref="BI56:BJ56"/>
    <mergeCell ref="BN56:BO56"/>
    <mergeCell ref="F57:L57"/>
    <mergeCell ref="O57:U57"/>
    <mergeCell ref="X57:AD57"/>
    <mergeCell ref="AG57:AM57"/>
    <mergeCell ref="AP57:AV57"/>
    <mergeCell ref="U56:V56"/>
  </mergeCells>
  <conditionalFormatting sqref="AN6:AO6">
    <cfRule type="expression" priority="1" dxfId="0" stopIfTrue="1">
      <formula>"Jeżeli($F$7=1;$K$7;Jeżeli($E$7=2;$P$7;$U$7)"</formula>
    </cfRule>
  </conditionalFormatting>
  <printOptions/>
  <pageMargins left="0.7" right="0.7" top="0.75" bottom="0.75" header="0.5118055555555555" footer="0.5118055555555555"/>
  <pageSetup fitToHeight="1" fitToWidth="1" horizontalDpi="300" verticalDpi="300" orientation="landscape" paperSize="8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40" zoomScaleNormal="140" zoomScalePageLayoutView="0" workbookViewId="0" topLeftCell="A1">
      <selection activeCell="D29" sqref="D29"/>
    </sheetView>
  </sheetViews>
  <sheetFormatPr defaultColWidth="8.8515625" defaultRowHeight="12.75"/>
  <cols>
    <col min="1" max="1" width="8.8515625" style="36" customWidth="1"/>
    <col min="2" max="2" width="20.57421875" style="36" customWidth="1"/>
    <col min="3" max="3" width="8.8515625" style="36" customWidth="1"/>
    <col min="4" max="4" width="9.28125" style="36" bestFit="1" customWidth="1"/>
    <col min="5" max="5" width="8.8515625" style="36" customWidth="1"/>
    <col min="6" max="6" width="7.140625" style="36" customWidth="1"/>
    <col min="7" max="16384" width="8.8515625" style="36" customWidth="1"/>
  </cols>
  <sheetData>
    <row r="1" ht="12.75">
      <c r="A1" s="216" t="s">
        <v>102</v>
      </c>
    </row>
    <row r="2" spans="1:6" ht="12" customHeight="1">
      <c r="A2" s="217"/>
      <c r="B2" s="35"/>
      <c r="C2" s="358" t="s">
        <v>103</v>
      </c>
      <c r="D2" s="358"/>
      <c r="E2" s="357" t="s">
        <v>11</v>
      </c>
      <c r="F2" s="357"/>
    </row>
    <row r="3" spans="1:6" ht="12.75">
      <c r="A3" s="35"/>
      <c r="B3" s="35"/>
      <c r="C3" s="218" t="s">
        <v>104</v>
      </c>
      <c r="D3" s="218" t="s">
        <v>105</v>
      </c>
      <c r="E3" s="218" t="s">
        <v>104</v>
      </c>
      <c r="F3" s="218" t="s">
        <v>105</v>
      </c>
    </row>
    <row r="4" spans="1:6" ht="12" customHeight="1">
      <c r="A4" s="352" t="s">
        <v>106</v>
      </c>
      <c r="B4" s="352"/>
      <c r="C4" s="219">
        <f>'studia stacjonarne'!E5</f>
        <v>345</v>
      </c>
      <c r="D4" s="220">
        <f>C4*100/'studia stacjonarne'!$E$57</f>
        <v>15.54054054054054</v>
      </c>
      <c r="E4" s="219">
        <f>'studia stacjonarne'!BQ5</f>
        <v>18</v>
      </c>
      <c r="F4" s="220">
        <f>E4*100/'studia stacjonarne'!$BQ$57</f>
        <v>8.653846153846153</v>
      </c>
    </row>
    <row r="5" spans="1:6" ht="12" customHeight="1">
      <c r="A5" s="352" t="s">
        <v>107</v>
      </c>
      <c r="B5" s="352"/>
      <c r="C5" s="219">
        <f>'studia stacjonarne'!E14</f>
        <v>330</v>
      </c>
      <c r="D5" s="220">
        <f>C5*100/'studia stacjonarne'!$E$57</f>
        <v>14.864864864864865</v>
      </c>
      <c r="E5" s="219">
        <f>'studia stacjonarne'!BQ14</f>
        <v>36</v>
      </c>
      <c r="F5" s="220">
        <f>E5*100/'studia stacjonarne'!$BQ$57</f>
        <v>17.307692307692307</v>
      </c>
    </row>
    <row r="6" spans="1:6" ht="12" customHeight="1">
      <c r="A6" s="352" t="s">
        <v>108</v>
      </c>
      <c r="B6" s="352"/>
      <c r="C6" s="219">
        <f>'studia stacjonarne'!E22</f>
        <v>825</v>
      </c>
      <c r="D6" s="220">
        <f>C6*100/'studia stacjonarne'!$E$57</f>
        <v>37.16216216216216</v>
      </c>
      <c r="E6" s="219">
        <f>'studia stacjonarne'!BQ22</f>
        <v>76</v>
      </c>
      <c r="F6" s="220">
        <f>E6*100/'studia stacjonarne'!$BQ$57</f>
        <v>36.53846153846154</v>
      </c>
    </row>
    <row r="7" spans="1:6" ht="12" customHeight="1">
      <c r="A7" s="352" t="s">
        <v>118</v>
      </c>
      <c r="B7" s="352"/>
      <c r="C7" s="219">
        <f>'studia stacjonarne'!E37</f>
        <v>645</v>
      </c>
      <c r="D7" s="220">
        <f>C7*100/'studia stacjonarne'!$E$57</f>
        <v>29.054054054054053</v>
      </c>
      <c r="E7" s="219">
        <f>'studia stacjonarne'!BQ37</f>
        <v>59</v>
      </c>
      <c r="F7" s="220">
        <f>E7*100/'studia stacjonarne'!$BQ$57</f>
        <v>28.365384615384617</v>
      </c>
    </row>
    <row r="8" spans="1:6" ht="12" customHeight="1">
      <c r="A8" s="352" t="s">
        <v>109</v>
      </c>
      <c r="B8" s="352"/>
      <c r="C8" s="219">
        <f>'studia stacjonarne'!E48</f>
        <v>75</v>
      </c>
      <c r="D8" s="220">
        <f>C8*100/'studia stacjonarne'!$E$57</f>
        <v>3.3783783783783785</v>
      </c>
      <c r="E8" s="219">
        <f>'studia stacjonarne'!BQ48</f>
        <v>19</v>
      </c>
      <c r="F8" s="220">
        <f>E8*100/'studia stacjonarne'!$BQ$57</f>
        <v>9.134615384615385</v>
      </c>
    </row>
    <row r="9" spans="1:6" ht="12" customHeight="1">
      <c r="A9" s="234"/>
      <c r="B9" s="234"/>
      <c r="C9" s="235"/>
      <c r="D9" s="236"/>
      <c r="E9" s="235"/>
      <c r="F9" s="236"/>
    </row>
    <row r="10" spans="1:6" ht="12" customHeight="1">
      <c r="A10" s="352" t="s">
        <v>71</v>
      </c>
      <c r="B10" s="352"/>
      <c r="C10" s="219">
        <f>'studia stacjonarne'!E53</f>
        <v>480</v>
      </c>
      <c r="D10" s="220">
        <f>C10*100/'studia stacjonarne'!$E$55</f>
        <v>17.77777777777778</v>
      </c>
      <c r="E10" s="219">
        <f>'studia stacjonarne'!BQ54</f>
        <v>15</v>
      </c>
      <c r="F10" s="220">
        <f>E10*100/'studia stacjonarne'!$BQ$55</f>
        <v>6.726457399103139</v>
      </c>
    </row>
    <row r="11" spans="1:6" ht="12.75">
      <c r="A11" s="35"/>
      <c r="B11" s="35"/>
      <c r="C11" s="35"/>
      <c r="D11" s="233"/>
      <c r="E11" s="35"/>
      <c r="F11" s="233"/>
    </row>
    <row r="12" spans="1:6" ht="12" customHeight="1">
      <c r="A12" s="35"/>
      <c r="B12" s="25"/>
      <c r="C12" s="353"/>
      <c r="D12" s="354"/>
      <c r="E12" s="355"/>
      <c r="F12" s="355"/>
    </row>
    <row r="13" spans="1:6" ht="12.75">
      <c r="A13" s="35"/>
      <c r="B13" s="35"/>
      <c r="C13" s="75" t="s">
        <v>104</v>
      </c>
      <c r="D13" s="75" t="s">
        <v>105</v>
      </c>
      <c r="E13" s="25"/>
      <c r="F13" s="25"/>
    </row>
    <row r="14" spans="1:6" ht="12.75">
      <c r="A14" s="219" t="s">
        <v>110</v>
      </c>
      <c r="B14" s="219"/>
      <c r="C14" s="221">
        <f>SUM('studia stacjonarne'!F55,'studia stacjonarne'!O55,'studia stacjonarne'!X55,'studia stacjonarne'!AG55,'studia stacjonarne'!AP55,'studia stacjonarne'!AY55,'studia stacjonarne'!BH55)</f>
        <v>675</v>
      </c>
      <c r="D14" s="220">
        <f>C14*100/'studia stacjonarne'!$E$55</f>
        <v>25</v>
      </c>
      <c r="E14" s="25"/>
      <c r="F14" s="25"/>
    </row>
    <row r="15" spans="1:6" ht="12.75">
      <c r="A15" s="219" t="s">
        <v>111</v>
      </c>
      <c r="B15" s="219"/>
      <c r="C15" s="221">
        <f>SUM('studia stacjonarne'!G55,'studia stacjonarne'!P55,'studia stacjonarne'!Y55,'studia stacjonarne'!AH55,'studia stacjonarne'!AQ55,'studia stacjonarne'!AZ55,'studia stacjonarne'!BI55)</f>
        <v>120</v>
      </c>
      <c r="D15" s="220">
        <f>C15*100/'studia stacjonarne'!$E$55</f>
        <v>4.444444444444445</v>
      </c>
      <c r="E15" s="35"/>
      <c r="F15" s="35"/>
    </row>
    <row r="16" spans="1:6" ht="12.75">
      <c r="A16" s="219" t="s">
        <v>112</v>
      </c>
      <c r="B16" s="219"/>
      <c r="C16" s="221">
        <f>SUM('studia stacjonarne'!H55,'studia stacjonarne'!Q55,'studia stacjonarne'!Z55,'studia stacjonarne'!AI55,'studia stacjonarne'!AR55,'studia stacjonarne'!BA55,'studia stacjonarne'!BJ55)</f>
        <v>225</v>
      </c>
      <c r="D16" s="220">
        <f>C16*100/'studia stacjonarne'!$E$55</f>
        <v>8.333333333333334</v>
      </c>
      <c r="E16" s="35"/>
      <c r="F16" s="35"/>
    </row>
    <row r="17" spans="1:6" ht="12.75">
      <c r="A17" s="222" t="s">
        <v>113</v>
      </c>
      <c r="B17" s="223"/>
      <c r="C17" s="221">
        <f>SUM('studia stacjonarne'!I55,'studia stacjonarne'!R55,'studia stacjonarne'!AA55,'studia stacjonarne'!AJ55,'studia stacjonarne'!AS55,'studia stacjonarne'!BB55,'studia stacjonarne'!BK55)</f>
        <v>30</v>
      </c>
      <c r="D17" s="220">
        <f>C17*100/'studia stacjonarne'!$E$55</f>
        <v>1.1111111111111112</v>
      </c>
      <c r="E17" s="35"/>
      <c r="F17" s="35"/>
    </row>
    <row r="18" spans="1:6" ht="12.75">
      <c r="A18" s="219" t="s">
        <v>114</v>
      </c>
      <c r="B18" s="219"/>
      <c r="C18" s="221">
        <f>SUM('studia stacjonarne'!K55,'studia stacjonarne'!T55,'studia stacjonarne'!AC55,'studia stacjonarne'!AL55,'studia stacjonarne'!AU55,'studia stacjonarne'!BD55,'studia stacjonarne'!BM55)</f>
        <v>1125</v>
      </c>
      <c r="D18" s="220">
        <f>C18*100/'studia stacjonarne'!$E$55</f>
        <v>41.666666666666664</v>
      </c>
      <c r="E18" s="35"/>
      <c r="F18" s="35"/>
    </row>
    <row r="19" spans="1:6" ht="12.75">
      <c r="A19" s="219" t="s">
        <v>115</v>
      </c>
      <c r="B19" s="219"/>
      <c r="C19" s="221">
        <f>SUM('studia stacjonarne'!L55,'studia stacjonarne'!U55,'studia stacjonarne'!AD55,'studia stacjonarne'!AM55,'studia stacjonarne'!AV55,'studia stacjonarne'!BE55,'studia stacjonarne'!BN55)</f>
        <v>480</v>
      </c>
      <c r="D19" s="220">
        <f>C19*100/'studia stacjonarne'!$E$55</f>
        <v>17.77777777777778</v>
      </c>
      <c r="E19" s="35"/>
      <c r="F19" s="35"/>
    </row>
    <row r="20" spans="1:6" ht="12.75">
      <c r="A20" s="219" t="s">
        <v>116</v>
      </c>
      <c r="B20" s="219"/>
      <c r="C20" s="221">
        <f>SUM('studia stacjonarne'!J55,'studia stacjonarne'!S55,'studia stacjonarne'!AB55,'studia stacjonarne'!AK55,'studia stacjonarne'!AT55,'studia stacjonarne'!BC55,'studia stacjonarne'!BL55)</f>
        <v>45</v>
      </c>
      <c r="D20" s="220">
        <f>C20*100/'studia stacjonarne'!$E$55</f>
        <v>1.6666666666666667</v>
      </c>
      <c r="E20" s="35"/>
      <c r="F20" s="35"/>
    </row>
    <row r="21" spans="1:6" ht="12.75">
      <c r="A21" s="25"/>
      <c r="B21" s="25"/>
      <c r="C21" s="224"/>
      <c r="D21" s="224"/>
      <c r="E21" s="35"/>
      <c r="F21" s="35"/>
    </row>
    <row r="22" spans="1:6" ht="12.75">
      <c r="A22" s="25"/>
      <c r="B22" s="25"/>
      <c r="C22" s="224"/>
      <c r="D22" s="224"/>
      <c r="E22" s="35"/>
      <c r="F22" s="35"/>
    </row>
    <row r="23" spans="1:6" ht="12" customHeight="1">
      <c r="A23" s="25"/>
      <c r="B23" s="25"/>
      <c r="C23" s="356" t="s">
        <v>103</v>
      </c>
      <c r="D23" s="356"/>
      <c r="E23" s="357" t="s">
        <v>11</v>
      </c>
      <c r="F23" s="357"/>
    </row>
    <row r="24" spans="1:6" ht="12.75">
      <c r="A24" s="35"/>
      <c r="B24" s="35"/>
      <c r="C24" s="219" t="s">
        <v>104</v>
      </c>
      <c r="D24" s="219" t="s">
        <v>105</v>
      </c>
      <c r="E24" s="219" t="s">
        <v>104</v>
      </c>
      <c r="F24" s="219" t="s">
        <v>105</v>
      </c>
    </row>
    <row r="25" spans="1:9" ht="12" customHeight="1">
      <c r="A25" s="352" t="s">
        <v>117</v>
      </c>
      <c r="B25" s="352"/>
      <c r="C25" s="219">
        <f>'studia stacjonarne'!E37+'studia stacjonarne'!E51+'studia stacjonarne'!E52+'studia stacjonarne'!E6+'studia stacjonarne'!E7+'studia stacjonarne'!E53</f>
        <v>1305</v>
      </c>
      <c r="D25" s="225">
        <f>C25/'studia stacjonarne'!E57</f>
        <v>0.5878378378378378</v>
      </c>
      <c r="E25" s="219">
        <f>'studia stacjonarne'!BQ6+'studia stacjonarne'!BQ7+'studia stacjonarne'!BQ37+'studia stacjonarne'!BQ51+'studia stacjonarne'!BQ52+'studia stacjonarne'!BQ54</f>
        <v>101</v>
      </c>
      <c r="F25" s="225">
        <f>E25/'studia stacjonarne'!BQ57</f>
        <v>0.4855769230769231</v>
      </c>
      <c r="I25" s="226"/>
    </row>
    <row r="26" spans="1:6" ht="26.25" customHeight="1">
      <c r="A26" s="352" t="s">
        <v>150</v>
      </c>
      <c r="B26" s="352"/>
      <c r="C26" s="219">
        <f>'studia stacjonarne'!K55+'studia stacjonarne'!T55+'studia stacjonarne'!AC55+'studia stacjonarne'!AL55+'studia stacjonarne'!AU55+'studia stacjonarne'!BD55+'studia stacjonarne'!BM55</f>
        <v>1125</v>
      </c>
      <c r="D26" s="225">
        <f>C26/'studia stacjonarne'!E57</f>
        <v>0.5067567567567568</v>
      </c>
      <c r="E26" s="219">
        <f>'studia stacjonarne'!BQ19+'studia stacjonarne'!BQ20+'studia stacjonarne'!BQ21+'studia stacjonarne'!BQ22+'studia stacjonarne'!BQ37+'studia stacjonarne'!BQ49+'studia stacjonarne'!BQ54</f>
        <v>167</v>
      </c>
      <c r="F26" s="225">
        <f>E26/'studia stacjonarne'!BQ57</f>
        <v>0.8028846153846154</v>
      </c>
    </row>
    <row r="27" spans="2:5" ht="12.75">
      <c r="B27" s="36" t="s">
        <v>152</v>
      </c>
      <c r="E27" s="36">
        <f>0.3*'studia stacjonarne'!BQ55</f>
        <v>66.89999999999999</v>
      </c>
    </row>
  </sheetData>
  <sheetProtection selectLockedCells="1" selectUnlockedCells="1"/>
  <mergeCells count="14">
    <mergeCell ref="C2:D2"/>
    <mergeCell ref="E2:F2"/>
    <mergeCell ref="A4:B4"/>
    <mergeCell ref="A5:B5"/>
    <mergeCell ref="A6:B6"/>
    <mergeCell ref="A7:B7"/>
    <mergeCell ref="A26:B26"/>
    <mergeCell ref="A8:B8"/>
    <mergeCell ref="C12:D12"/>
    <mergeCell ref="E12:F12"/>
    <mergeCell ref="C23:D23"/>
    <mergeCell ref="E23:F23"/>
    <mergeCell ref="A25:B25"/>
    <mergeCell ref="A10:B10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4.7109375" style="0" customWidth="1"/>
  </cols>
  <sheetData>
    <row r="1" ht="13.5" thickBot="1"/>
    <row r="2" spans="1:4" ht="15" thickBot="1">
      <c r="A2" s="359" t="s">
        <v>128</v>
      </c>
      <c r="B2" s="360"/>
      <c r="C2" s="360"/>
      <c r="D2" s="361"/>
    </row>
    <row r="3" spans="1:4" ht="43.5" thickBot="1">
      <c r="A3" s="243" t="s">
        <v>129</v>
      </c>
      <c r="B3" s="244" t="s">
        <v>130</v>
      </c>
      <c r="C3" s="244" t="s">
        <v>131</v>
      </c>
      <c r="D3" s="244" t="s">
        <v>132</v>
      </c>
    </row>
    <row r="4" spans="1:4" ht="32.25" thickBot="1">
      <c r="A4" s="250" t="s">
        <v>133</v>
      </c>
      <c r="B4" s="245" t="s">
        <v>134</v>
      </c>
      <c r="C4" s="245">
        <v>60</v>
      </c>
      <c r="D4" s="245">
        <v>5</v>
      </c>
    </row>
    <row r="5" spans="1:4" ht="48" thickBot="1">
      <c r="A5" s="250" t="s">
        <v>135</v>
      </c>
      <c r="B5" s="246" t="s">
        <v>134</v>
      </c>
      <c r="C5" s="246">
        <v>75</v>
      </c>
      <c r="D5" s="246">
        <v>7</v>
      </c>
    </row>
    <row r="6" spans="1:4" ht="32.25" thickBot="1">
      <c r="A6" s="250" t="s">
        <v>136</v>
      </c>
      <c r="B6" s="247" t="s">
        <v>134</v>
      </c>
      <c r="C6" s="247">
        <v>75</v>
      </c>
      <c r="D6" s="247">
        <v>7</v>
      </c>
    </row>
    <row r="7" spans="1:4" ht="32.25" thickBot="1">
      <c r="A7" s="251" t="s">
        <v>137</v>
      </c>
      <c r="B7" s="247" t="s">
        <v>134</v>
      </c>
      <c r="C7" s="247">
        <v>75</v>
      </c>
      <c r="D7" s="247">
        <v>7</v>
      </c>
    </row>
    <row r="8" spans="1:4" ht="16.5" thickBot="1">
      <c r="A8" s="251" t="s">
        <v>138</v>
      </c>
      <c r="B8" s="247" t="s">
        <v>134</v>
      </c>
      <c r="C8" s="247">
        <v>60</v>
      </c>
      <c r="D8" s="247">
        <v>5</v>
      </c>
    </row>
    <row r="9" spans="1:4" ht="32.25" thickBot="1">
      <c r="A9" s="251" t="s">
        <v>139</v>
      </c>
      <c r="B9" s="247" t="s">
        <v>134</v>
      </c>
      <c r="C9" s="247">
        <v>75</v>
      </c>
      <c r="D9" s="247">
        <v>7</v>
      </c>
    </row>
    <row r="10" spans="1:4" ht="32.25" thickBot="1">
      <c r="A10" s="251" t="s">
        <v>140</v>
      </c>
      <c r="B10" s="247" t="s">
        <v>134</v>
      </c>
      <c r="C10" s="247">
        <v>60</v>
      </c>
      <c r="D10" s="247">
        <v>6</v>
      </c>
    </row>
    <row r="11" spans="1:4" ht="32.25" thickBot="1">
      <c r="A11" s="251" t="s">
        <v>141</v>
      </c>
      <c r="B11" s="247" t="s">
        <v>134</v>
      </c>
      <c r="C11" s="247">
        <v>75</v>
      </c>
      <c r="D11" s="247">
        <v>6</v>
      </c>
    </row>
    <row r="12" spans="1:4" ht="32.25" thickBot="1">
      <c r="A12" s="251" t="s">
        <v>142</v>
      </c>
      <c r="B12" s="247" t="s">
        <v>134</v>
      </c>
      <c r="C12" s="247">
        <v>30</v>
      </c>
      <c r="D12" s="247">
        <v>2</v>
      </c>
    </row>
    <row r="13" spans="1:4" ht="16.5" thickBot="1">
      <c r="A13" s="251" t="s">
        <v>143</v>
      </c>
      <c r="B13" s="247" t="s">
        <v>134</v>
      </c>
      <c r="C13" s="247">
        <v>60</v>
      </c>
      <c r="D13" s="247">
        <v>6</v>
      </c>
    </row>
    <row r="14" spans="1:4" ht="16.5" thickBot="1">
      <c r="A14" s="251" t="s">
        <v>144</v>
      </c>
      <c r="B14" s="247" t="s">
        <v>16</v>
      </c>
      <c r="C14" s="247">
        <v>120</v>
      </c>
      <c r="D14" s="247">
        <v>9</v>
      </c>
    </row>
    <row r="15" spans="1:4" ht="16.5" thickBot="1">
      <c r="A15" s="252" t="s">
        <v>145</v>
      </c>
      <c r="B15" s="247" t="s">
        <v>16</v>
      </c>
      <c r="C15" s="245">
        <v>30</v>
      </c>
      <c r="D15" s="245">
        <v>2</v>
      </c>
    </row>
    <row r="16" spans="1:4" ht="16.5" thickBot="1">
      <c r="A16" s="251" t="s">
        <v>125</v>
      </c>
      <c r="B16" s="247" t="s">
        <v>18</v>
      </c>
      <c r="C16" s="247">
        <v>30</v>
      </c>
      <c r="D16" s="247">
        <v>2</v>
      </c>
    </row>
    <row r="17" spans="1:4" ht="16.5" thickBot="1">
      <c r="A17" s="253" t="s">
        <v>70</v>
      </c>
      <c r="B17" s="248"/>
      <c r="C17" s="247"/>
      <c r="D17" s="247">
        <v>13</v>
      </c>
    </row>
    <row r="18" spans="1:4" ht="16.5" thickBot="1">
      <c r="A18" s="253" t="s">
        <v>147</v>
      </c>
      <c r="B18" s="255"/>
      <c r="C18" s="247">
        <v>480</v>
      </c>
      <c r="D18" s="247">
        <v>20</v>
      </c>
    </row>
    <row r="19" spans="1:4" ht="15.75" thickBot="1">
      <c r="A19" s="362" t="s">
        <v>146</v>
      </c>
      <c r="B19" s="363"/>
      <c r="C19" s="249">
        <f>SUM(C4:C18)</f>
        <v>1305</v>
      </c>
      <c r="D19" s="249">
        <f>SUM(D4:D18)</f>
        <v>104</v>
      </c>
    </row>
  </sheetData>
  <sheetProtection/>
  <mergeCells count="2">
    <mergeCell ref="A2:D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machajj</cp:lastModifiedBy>
  <cp:lastPrinted>2018-06-12T11:04:51Z</cp:lastPrinted>
  <dcterms:created xsi:type="dcterms:W3CDTF">2017-04-18T10:30:37Z</dcterms:created>
  <dcterms:modified xsi:type="dcterms:W3CDTF">2018-09-28T11:42:24Z</dcterms:modified>
  <cp:category/>
  <cp:version/>
  <cp:contentType/>
  <cp:contentStatus/>
</cp:coreProperties>
</file>