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bkulczycka\Desktop\"/>
    </mc:Choice>
  </mc:AlternateContent>
  <xr:revisionPtr revIDLastSave="0" documentId="8_{798354F4-4232-46D7-AA53-338669C5C36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PLAN STUDIÓW" sheetId="1" r:id="rId1"/>
    <sheet name="WYB+PPZ" sheetId="2" r:id="rId2"/>
    <sheet name="Wskaźniki" sheetId="3" r:id="rId3"/>
    <sheet name="Dyscypliny i dziedziny" sheetId="16" r:id="rId4"/>
    <sheet name="Efekty kosmetologia" sheetId="11" r:id="rId5"/>
    <sheet name="Matryca" sheetId="17" r:id="rId6"/>
  </sheets>
  <definedNames>
    <definedName name="_xlnm.Print_Area" localSheetId="3">'Dyscypliny i dziedziny'!$A$1:$BV$85</definedName>
    <definedName name="_xlnm.Print_Area" localSheetId="0">'PLAN STUDIÓW'!$A$1:$BV$85</definedName>
    <definedName name="solver_adj" localSheetId="4" hidden="1">'Efekty kosmetologia'!$B$5:$D$49</definedName>
    <definedName name="solver_cvg" localSheetId="4" hidden="1">0.0001</definedName>
    <definedName name="solver_drv" localSheetId="4" hidden="1">2</definedName>
    <definedName name="solver_eng" localSheetId="4" hidden="1">2</definedName>
    <definedName name="solver_est" localSheetId="4" hidden="1">1</definedName>
    <definedName name="solver_itr" localSheetId="4" hidden="1">2147483647</definedName>
    <definedName name="solver_lhs1" localSheetId="4" hidden="1">'Efekty kosmetologia'!$B$2:$B$49</definedName>
    <definedName name="solver_lhs2" localSheetId="4" hidden="1">'Efekty kosmetologia'!$C$2:$C$49</definedName>
    <definedName name="solver_lhs3" localSheetId="4" hidden="1">'Efekty kosmetologia'!$D$2:$D$49</definedName>
    <definedName name="solver_lhs4" localSheetId="4" hidden="1">'Efekty kosmetologia'!$F$2:$F$49</definedName>
    <definedName name="solver_lhs5" localSheetId="4" hidden="1">'Efekty kosmetologia'!$F$2:$F$49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3</definedName>
    <definedName name="solver_nwt" localSheetId="4" hidden="1">1</definedName>
    <definedName name="solver_opt" localSheetId="4" hidden="1">'Efekty kosmetologia'!$J$32</definedName>
    <definedName name="solver_pre" localSheetId="4" hidden="1">0.000001</definedName>
    <definedName name="solver_rbv" localSheetId="4" hidden="1">2</definedName>
    <definedName name="solver_rel1" localSheetId="4" hidden="1">2</definedName>
    <definedName name="solver_rel2" localSheetId="4" hidden="1">2</definedName>
    <definedName name="solver_rel3" localSheetId="4" hidden="1">2</definedName>
    <definedName name="solver_rel4" localSheetId="4" hidden="1">2</definedName>
    <definedName name="solver_rel5" localSheetId="4" hidden="1">2</definedName>
    <definedName name="solver_rhs1" localSheetId="4" hidden="1">5.5</definedName>
    <definedName name="solver_rhs2" localSheetId="4" hidden="1">5</definedName>
    <definedName name="solver_rhs3" localSheetId="4" hidden="1">6.5</definedName>
    <definedName name="solver_rhs4" localSheetId="4" hidden="1">28</definedName>
    <definedName name="solver_rhs5" localSheetId="4" hidden="1">28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17</definedName>
    <definedName name="solver_ver" localSheetId="4" hidden="1">3</definedName>
  </definedNames>
  <calcPr calcId="191029"/>
</workbook>
</file>

<file path=xl/calcChain.xml><?xml version="1.0" encoding="utf-8"?>
<calcChain xmlns="http://schemas.openxmlformats.org/spreadsheetml/2006/main">
  <c r="AX67" i="17" l="1"/>
  <c r="AW67" i="17"/>
  <c r="AV67" i="17"/>
  <c r="AU67" i="17"/>
  <c r="AT67" i="17"/>
  <c r="AS67" i="17"/>
  <c r="AR67" i="17"/>
  <c r="AQ67" i="17"/>
  <c r="AP67" i="17"/>
  <c r="AO67" i="17"/>
  <c r="AN67" i="17"/>
  <c r="AM67" i="17"/>
  <c r="AL67" i="17"/>
  <c r="AK67" i="17"/>
  <c r="AJ67" i="17"/>
  <c r="AI67" i="17"/>
  <c r="AH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AY66" i="17"/>
  <c r="AY65" i="17"/>
  <c r="AY64" i="17"/>
  <c r="AY63" i="17"/>
  <c r="AY62" i="17"/>
  <c r="AY61" i="17"/>
  <c r="AY60" i="17"/>
  <c r="AY59" i="17"/>
  <c r="AY58" i="17"/>
  <c r="AY57" i="17"/>
  <c r="AY56" i="17"/>
  <c r="AY55" i="17"/>
  <c r="AY54" i="17"/>
  <c r="AY53" i="17"/>
  <c r="AY52" i="17"/>
  <c r="AY51" i="17"/>
  <c r="AY50" i="17"/>
  <c r="AY49" i="17"/>
  <c r="AY48" i="17"/>
  <c r="AY47" i="17"/>
  <c r="AY46" i="17"/>
  <c r="AY45" i="17"/>
  <c r="AY44" i="17"/>
  <c r="AY43" i="17"/>
  <c r="AY42" i="17"/>
  <c r="AY41" i="17"/>
  <c r="AY40" i="17"/>
  <c r="AY39" i="17"/>
  <c r="AY38" i="17"/>
  <c r="AY37" i="17"/>
  <c r="AY36" i="17"/>
  <c r="AY35" i="17"/>
  <c r="AY34" i="17"/>
  <c r="AY33" i="17"/>
  <c r="AY32" i="17"/>
  <c r="AY31" i="17"/>
  <c r="AY30" i="17"/>
  <c r="AY29" i="17"/>
  <c r="AY28" i="17"/>
  <c r="AY27" i="17"/>
  <c r="AY26" i="17"/>
  <c r="AY25" i="17"/>
  <c r="AY24" i="17"/>
  <c r="AY23" i="17"/>
  <c r="AY22" i="17"/>
  <c r="AY21" i="17"/>
  <c r="AY20" i="17"/>
  <c r="AY19" i="17"/>
  <c r="AY18" i="17"/>
  <c r="AY17" i="17"/>
  <c r="AY16" i="17"/>
  <c r="AY15" i="17"/>
  <c r="AY14" i="17"/>
  <c r="AY13" i="17"/>
  <c r="AY12" i="17"/>
  <c r="AY11" i="17"/>
  <c r="AY10" i="17"/>
  <c r="AY9" i="17"/>
  <c r="AY8" i="17"/>
  <c r="AY7" i="17"/>
  <c r="AY6" i="17"/>
  <c r="AY5" i="17"/>
  <c r="AY4" i="17"/>
  <c r="AY3" i="17"/>
  <c r="L6" i="3"/>
  <c r="L5" i="3"/>
  <c r="O9" i="3" l="1"/>
  <c r="P9" i="3"/>
  <c r="P8" i="3"/>
  <c r="P7" i="3"/>
  <c r="C13" i="2"/>
  <c r="C12" i="2"/>
  <c r="O6" i="3"/>
  <c r="E88" i="16" l="1"/>
  <c r="E89" i="16"/>
  <c r="E87" i="16"/>
  <c r="E90" i="16"/>
  <c r="E86" i="16"/>
  <c r="C91" i="16"/>
  <c r="B91" i="16"/>
  <c r="E85" i="16"/>
  <c r="BV73" i="16"/>
  <c r="M73" i="16"/>
  <c r="L73" i="16"/>
  <c r="K73" i="16"/>
  <c r="E73" i="16" s="1"/>
  <c r="J73" i="16"/>
  <c r="I73" i="16"/>
  <c r="H73" i="16"/>
  <c r="G73" i="16"/>
  <c r="F73" i="16"/>
  <c r="BV72" i="16"/>
  <c r="M72" i="16"/>
  <c r="L72" i="16"/>
  <c r="K72" i="16"/>
  <c r="J72" i="16"/>
  <c r="I72" i="16"/>
  <c r="H72" i="16"/>
  <c r="G72" i="16"/>
  <c r="F72" i="16"/>
  <c r="E72" i="16"/>
  <c r="BV71" i="16"/>
  <c r="M71" i="16"/>
  <c r="L71" i="16"/>
  <c r="K71" i="16"/>
  <c r="J71" i="16"/>
  <c r="I71" i="16"/>
  <c r="H71" i="16"/>
  <c r="G71" i="16"/>
  <c r="F71" i="16"/>
  <c r="E71" i="16" s="1"/>
  <c r="BV70" i="16"/>
  <c r="M70" i="16"/>
  <c r="L70" i="16"/>
  <c r="K70" i="16"/>
  <c r="J70" i="16"/>
  <c r="I70" i="16"/>
  <c r="H70" i="16"/>
  <c r="G70" i="16"/>
  <c r="E70" i="16" s="1"/>
  <c r="F70" i="16"/>
  <c r="BV69" i="16"/>
  <c r="M69" i="16"/>
  <c r="L69" i="16"/>
  <c r="K69" i="16"/>
  <c r="E69" i="16" s="1"/>
  <c r="J69" i="16"/>
  <c r="I69" i="16"/>
  <c r="H69" i="16"/>
  <c r="G69" i="16"/>
  <c r="F69" i="16"/>
  <c r="BV68" i="16"/>
  <c r="M68" i="16"/>
  <c r="L68" i="16"/>
  <c r="K68" i="16"/>
  <c r="J68" i="16"/>
  <c r="I68" i="16"/>
  <c r="H68" i="16"/>
  <c r="G68" i="16"/>
  <c r="F68" i="16"/>
  <c r="E68" i="16"/>
  <c r="BV67" i="16"/>
  <c r="M67" i="16"/>
  <c r="L67" i="16"/>
  <c r="K67" i="16"/>
  <c r="J67" i="16"/>
  <c r="I67" i="16"/>
  <c r="H67" i="16"/>
  <c r="G67" i="16"/>
  <c r="F67" i="16"/>
  <c r="E67" i="16" s="1"/>
  <c r="BV66" i="16"/>
  <c r="M66" i="16"/>
  <c r="L66" i="16"/>
  <c r="K66" i="16"/>
  <c r="J66" i="16"/>
  <c r="I66" i="16"/>
  <c r="H66" i="16"/>
  <c r="E66" i="16" s="1"/>
  <c r="G66" i="16"/>
  <c r="F66" i="16"/>
  <c r="BV65" i="16"/>
  <c r="M65" i="16"/>
  <c r="L65" i="16"/>
  <c r="K65" i="16"/>
  <c r="J65" i="16"/>
  <c r="I65" i="16"/>
  <c r="H65" i="16"/>
  <c r="G65" i="16"/>
  <c r="F65" i="16"/>
  <c r="E65" i="16" s="1"/>
  <c r="BV64" i="16"/>
  <c r="M64" i="16"/>
  <c r="L64" i="16"/>
  <c r="K64" i="16"/>
  <c r="J64" i="16"/>
  <c r="I64" i="16"/>
  <c r="H64" i="16"/>
  <c r="G64" i="16"/>
  <c r="F64" i="16"/>
  <c r="E64" i="16"/>
  <c r="BV63" i="16"/>
  <c r="M63" i="16"/>
  <c r="L63" i="16"/>
  <c r="K63" i="16"/>
  <c r="J63" i="16"/>
  <c r="I63" i="16"/>
  <c r="H63" i="16"/>
  <c r="G63" i="16"/>
  <c r="G59" i="16" s="1"/>
  <c r="F63" i="16"/>
  <c r="E63" i="16" s="1"/>
  <c r="BV62" i="16"/>
  <c r="M62" i="16"/>
  <c r="L62" i="16"/>
  <c r="K62" i="16"/>
  <c r="J62" i="16"/>
  <c r="I62" i="16"/>
  <c r="I59" i="16" s="1"/>
  <c r="I75" i="16" s="1"/>
  <c r="H62" i="16"/>
  <c r="E62" i="16" s="1"/>
  <c r="G62" i="16"/>
  <c r="F62" i="16"/>
  <c r="BV61" i="16"/>
  <c r="M61" i="16"/>
  <c r="L61" i="16"/>
  <c r="K61" i="16"/>
  <c r="J61" i="16"/>
  <c r="I61" i="16"/>
  <c r="H61" i="16"/>
  <c r="G61" i="16"/>
  <c r="F61" i="16"/>
  <c r="E61" i="16" s="1"/>
  <c r="BV60" i="16"/>
  <c r="M60" i="16"/>
  <c r="M59" i="16" s="1"/>
  <c r="L60" i="16"/>
  <c r="K60" i="16"/>
  <c r="J60" i="16"/>
  <c r="I60" i="16"/>
  <c r="H60" i="16"/>
  <c r="G60" i="16"/>
  <c r="F60" i="16"/>
  <c r="E60" i="16"/>
  <c r="BV59" i="16"/>
  <c r="BU59" i="16"/>
  <c r="BT59" i="16"/>
  <c r="BT75" i="16" s="1"/>
  <c r="BS59" i="16"/>
  <c r="BS75" i="16" s="1"/>
  <c r="BR59" i="16"/>
  <c r="BR75" i="16" s="1"/>
  <c r="BQ59" i="16"/>
  <c r="BQ75" i="16" s="1"/>
  <c r="BP59" i="16"/>
  <c r="BP75" i="16" s="1"/>
  <c r="BO59" i="16"/>
  <c r="BO75" i="16" s="1"/>
  <c r="BN59" i="16"/>
  <c r="BN75" i="16" s="1"/>
  <c r="BM59" i="16"/>
  <c r="BL59" i="16"/>
  <c r="BL75" i="16" s="1"/>
  <c r="BK59" i="16"/>
  <c r="BK75" i="16" s="1"/>
  <c r="BJ59" i="16"/>
  <c r="BJ75" i="16" s="1"/>
  <c r="BI59" i="16"/>
  <c r="BI75" i="16" s="1"/>
  <c r="BH59" i="16"/>
  <c r="BH75" i="16" s="1"/>
  <c r="BG59" i="16"/>
  <c r="BG75" i="16" s="1"/>
  <c r="BF59" i="16"/>
  <c r="BF75" i="16" s="1"/>
  <c r="BE59" i="16"/>
  <c r="BD59" i="16"/>
  <c r="BD75" i="16" s="1"/>
  <c r="BC59" i="16"/>
  <c r="BC75" i="16" s="1"/>
  <c r="BB59" i="16"/>
  <c r="BB75" i="16" s="1"/>
  <c r="BA59" i="16"/>
  <c r="BA75" i="16" s="1"/>
  <c r="AZ59" i="16"/>
  <c r="AZ75" i="16" s="1"/>
  <c r="AY59" i="16"/>
  <c r="AY75" i="16" s="1"/>
  <c r="AX59" i="16"/>
  <c r="AX75" i="16" s="1"/>
  <c r="AW59" i="16"/>
  <c r="AV59" i="16"/>
  <c r="AV75" i="16" s="1"/>
  <c r="AU59" i="16"/>
  <c r="AU75" i="16" s="1"/>
  <c r="AT59" i="16"/>
  <c r="AT75" i="16" s="1"/>
  <c r="AS59" i="16"/>
  <c r="AS75" i="16" s="1"/>
  <c r="AR59" i="16"/>
  <c r="AR75" i="16" s="1"/>
  <c r="AQ59" i="16"/>
  <c r="AQ75" i="16" s="1"/>
  <c r="AP59" i="16"/>
  <c r="AP75" i="16" s="1"/>
  <c r="AO59" i="16"/>
  <c r="AN59" i="16"/>
  <c r="AN75" i="16" s="1"/>
  <c r="AM59" i="16"/>
  <c r="AM75" i="16" s="1"/>
  <c r="AL59" i="16"/>
  <c r="AL75" i="16" s="1"/>
  <c r="AK59" i="16"/>
  <c r="AK75" i="16" s="1"/>
  <c r="AJ59" i="16"/>
  <c r="AJ75" i="16" s="1"/>
  <c r="AI59" i="16"/>
  <c r="AI75" i="16" s="1"/>
  <c r="AH59" i="16"/>
  <c r="AH75" i="16" s="1"/>
  <c r="AG59" i="16"/>
  <c r="AF59" i="16"/>
  <c r="AF75" i="16" s="1"/>
  <c r="AE59" i="16"/>
  <c r="AE75" i="16" s="1"/>
  <c r="AD59" i="16"/>
  <c r="AD75" i="16" s="1"/>
  <c r="AC59" i="16"/>
  <c r="AC75" i="16" s="1"/>
  <c r="AB59" i="16"/>
  <c r="AB75" i="16" s="1"/>
  <c r="AA59" i="16"/>
  <c r="AA75" i="16" s="1"/>
  <c r="Z59" i="16"/>
  <c r="Z75" i="16" s="1"/>
  <c r="Y59" i="16"/>
  <c r="X59" i="16"/>
  <c r="X75" i="16" s="1"/>
  <c r="W59" i="16"/>
  <c r="W75" i="16" s="1"/>
  <c r="V59" i="16"/>
  <c r="V75" i="16" s="1"/>
  <c r="U59" i="16"/>
  <c r="U75" i="16" s="1"/>
  <c r="T59" i="16"/>
  <c r="T75" i="16" s="1"/>
  <c r="S59" i="16"/>
  <c r="S75" i="16" s="1"/>
  <c r="R59" i="16"/>
  <c r="R75" i="16" s="1"/>
  <c r="Q59" i="16"/>
  <c r="P59" i="16"/>
  <c r="P75" i="16" s="1"/>
  <c r="O59" i="16"/>
  <c r="O75" i="16" s="1"/>
  <c r="N59" i="16"/>
  <c r="N75" i="16" s="1"/>
  <c r="L59" i="16"/>
  <c r="L75" i="16" s="1"/>
  <c r="K59" i="16"/>
  <c r="J59" i="16"/>
  <c r="H59" i="16"/>
  <c r="F59" i="16"/>
  <c r="BV57" i="16"/>
  <c r="BV56" i="16" s="1"/>
  <c r="M57" i="16"/>
  <c r="M56" i="16" s="1"/>
  <c r="L57" i="16"/>
  <c r="K57" i="16"/>
  <c r="J57" i="16"/>
  <c r="J56" i="16" s="1"/>
  <c r="I57" i="16"/>
  <c r="H57" i="16"/>
  <c r="G57" i="16"/>
  <c r="F57" i="16"/>
  <c r="F56" i="16" s="1"/>
  <c r="BU56" i="16"/>
  <c r="BT56" i="16"/>
  <c r="BS56" i="16"/>
  <c r="BR56" i="16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L56" i="16"/>
  <c r="K56" i="16"/>
  <c r="I56" i="16"/>
  <c r="H56" i="16"/>
  <c r="G56" i="16"/>
  <c r="BV54" i="16"/>
  <c r="M54" i="16"/>
  <c r="L54" i="16"/>
  <c r="K54" i="16"/>
  <c r="J54" i="16"/>
  <c r="I54" i="16"/>
  <c r="H54" i="16"/>
  <c r="G54" i="16"/>
  <c r="F54" i="16"/>
  <c r="E54" i="16" s="1"/>
  <c r="BV53" i="16"/>
  <c r="M53" i="16"/>
  <c r="L53" i="16"/>
  <c r="K53" i="16"/>
  <c r="J53" i="16"/>
  <c r="I53" i="16"/>
  <c r="H53" i="16"/>
  <c r="G53" i="16"/>
  <c r="F53" i="16"/>
  <c r="E53" i="16" s="1"/>
  <c r="BV52" i="16"/>
  <c r="M52" i="16"/>
  <c r="L52" i="16"/>
  <c r="K52" i="16"/>
  <c r="J52" i="16"/>
  <c r="I52" i="16"/>
  <c r="H52" i="16"/>
  <c r="G52" i="16"/>
  <c r="F52" i="16"/>
  <c r="E52" i="16" s="1"/>
  <c r="BV51" i="16"/>
  <c r="M51" i="16"/>
  <c r="L51" i="16"/>
  <c r="K51" i="16"/>
  <c r="J51" i="16"/>
  <c r="I51" i="16"/>
  <c r="H51" i="16"/>
  <c r="G51" i="16"/>
  <c r="F51" i="16"/>
  <c r="E51" i="16" s="1"/>
  <c r="BV50" i="16"/>
  <c r="BV48" i="16" s="1"/>
  <c r="M50" i="16"/>
  <c r="L50" i="16"/>
  <c r="L48" i="16" s="1"/>
  <c r="K50" i="16"/>
  <c r="J50" i="16"/>
  <c r="J48" i="16" s="1"/>
  <c r="I50" i="16"/>
  <c r="H50" i="16"/>
  <c r="H48" i="16" s="1"/>
  <c r="G50" i="16"/>
  <c r="F50" i="16"/>
  <c r="F48" i="16" s="1"/>
  <c r="M49" i="16"/>
  <c r="L49" i="16"/>
  <c r="K49" i="16"/>
  <c r="K48" i="16" s="1"/>
  <c r="J49" i="16"/>
  <c r="I49" i="16"/>
  <c r="H49" i="16"/>
  <c r="G49" i="16"/>
  <c r="E49" i="16" s="1"/>
  <c r="F49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I48" i="16"/>
  <c r="BV46" i="16"/>
  <c r="M46" i="16"/>
  <c r="L46" i="16"/>
  <c r="K46" i="16"/>
  <c r="J46" i="16"/>
  <c r="I46" i="16"/>
  <c r="H46" i="16"/>
  <c r="G46" i="16"/>
  <c r="E46" i="16" s="1"/>
  <c r="F46" i="16"/>
  <c r="BV45" i="16"/>
  <c r="M45" i="16"/>
  <c r="L45" i="16"/>
  <c r="K45" i="16"/>
  <c r="J45" i="16"/>
  <c r="I45" i="16"/>
  <c r="H45" i="16"/>
  <c r="G45" i="16"/>
  <c r="F45" i="16"/>
  <c r="E45" i="16"/>
  <c r="BV44" i="16"/>
  <c r="M44" i="16"/>
  <c r="L44" i="16"/>
  <c r="K44" i="16"/>
  <c r="J44" i="16"/>
  <c r="I44" i="16"/>
  <c r="H44" i="16"/>
  <c r="G44" i="16"/>
  <c r="E44" i="16" s="1"/>
  <c r="F44" i="16"/>
  <c r="BV43" i="16"/>
  <c r="M43" i="16"/>
  <c r="L43" i="16"/>
  <c r="K43" i="16"/>
  <c r="J43" i="16"/>
  <c r="I43" i="16"/>
  <c r="E43" i="16" s="1"/>
  <c r="H43" i="16"/>
  <c r="G43" i="16"/>
  <c r="F43" i="16"/>
  <c r="BV42" i="16"/>
  <c r="M42" i="16"/>
  <c r="L42" i="16"/>
  <c r="K42" i="16"/>
  <c r="J42" i="16"/>
  <c r="I42" i="16"/>
  <c r="H42" i="16"/>
  <c r="G42" i="16"/>
  <c r="E42" i="16" s="1"/>
  <c r="F42" i="16"/>
  <c r="BV41" i="16"/>
  <c r="M41" i="16"/>
  <c r="L41" i="16"/>
  <c r="K41" i="16"/>
  <c r="J41" i="16"/>
  <c r="I41" i="16"/>
  <c r="H41" i="16"/>
  <c r="G41" i="16"/>
  <c r="F41" i="16"/>
  <c r="E41" i="16"/>
  <c r="BV40" i="16"/>
  <c r="M40" i="16"/>
  <c r="L40" i="16"/>
  <c r="K40" i="16"/>
  <c r="J40" i="16"/>
  <c r="I40" i="16"/>
  <c r="H40" i="16"/>
  <c r="G40" i="16"/>
  <c r="E40" i="16" s="1"/>
  <c r="F40" i="16"/>
  <c r="BV39" i="16"/>
  <c r="M39" i="16"/>
  <c r="L39" i="16"/>
  <c r="K39" i="16"/>
  <c r="J39" i="16"/>
  <c r="I39" i="16"/>
  <c r="E39" i="16" s="1"/>
  <c r="H39" i="16"/>
  <c r="G39" i="16"/>
  <c r="F39" i="16"/>
  <c r="BV38" i="16"/>
  <c r="M38" i="16"/>
  <c r="L38" i="16"/>
  <c r="K38" i="16"/>
  <c r="J38" i="16"/>
  <c r="I38" i="16"/>
  <c r="H38" i="16"/>
  <c r="G38" i="16"/>
  <c r="E38" i="16" s="1"/>
  <c r="F38" i="16"/>
  <c r="BV37" i="16"/>
  <c r="M37" i="16"/>
  <c r="L37" i="16"/>
  <c r="K37" i="16"/>
  <c r="J37" i="16"/>
  <c r="I37" i="16"/>
  <c r="H37" i="16"/>
  <c r="G37" i="16"/>
  <c r="F37" i="16"/>
  <c r="E37" i="16"/>
  <c r="BV36" i="16"/>
  <c r="M36" i="16"/>
  <c r="L36" i="16"/>
  <c r="L35" i="16" s="1"/>
  <c r="K36" i="16"/>
  <c r="K35" i="16" s="1"/>
  <c r="J36" i="16"/>
  <c r="I36" i="16"/>
  <c r="H36" i="16"/>
  <c r="H35" i="16" s="1"/>
  <c r="G36" i="16"/>
  <c r="G35" i="16" s="1"/>
  <c r="F36" i="16"/>
  <c r="BV35" i="16"/>
  <c r="BU35" i="16"/>
  <c r="BU75" i="16" s="1"/>
  <c r="BT35" i="16"/>
  <c r="BS35" i="16"/>
  <c r="BR35" i="16"/>
  <c r="BQ35" i="16"/>
  <c r="BP35" i="16"/>
  <c r="BO35" i="16"/>
  <c r="BN35" i="16"/>
  <c r="BM35" i="16"/>
  <c r="BM75" i="16" s="1"/>
  <c r="BL35" i="16"/>
  <c r="BK35" i="16"/>
  <c r="BJ35" i="16"/>
  <c r="BI35" i="16"/>
  <c r="BH35" i="16"/>
  <c r="BG35" i="16"/>
  <c r="BF35" i="16"/>
  <c r="BE35" i="16"/>
  <c r="BE75" i="16" s="1"/>
  <c r="BD35" i="16"/>
  <c r="BC35" i="16"/>
  <c r="BB35" i="16"/>
  <c r="BA35" i="16"/>
  <c r="AZ35" i="16"/>
  <c r="AY35" i="16"/>
  <c r="AX35" i="16"/>
  <c r="AW35" i="16"/>
  <c r="AW75" i="16" s="1"/>
  <c r="AV35" i="16"/>
  <c r="AU35" i="16"/>
  <c r="AT35" i="16"/>
  <c r="AS35" i="16"/>
  <c r="AR35" i="16"/>
  <c r="AQ35" i="16"/>
  <c r="AP35" i="16"/>
  <c r="AO35" i="16"/>
  <c r="AO75" i="16" s="1"/>
  <c r="AN35" i="16"/>
  <c r="AM35" i="16"/>
  <c r="AL35" i="16"/>
  <c r="AK35" i="16"/>
  <c r="AJ35" i="16"/>
  <c r="AI35" i="16"/>
  <c r="AH35" i="16"/>
  <c r="AG35" i="16"/>
  <c r="AG75" i="16" s="1"/>
  <c r="AF35" i="16"/>
  <c r="AE35" i="16"/>
  <c r="AD35" i="16"/>
  <c r="AC35" i="16"/>
  <c r="AB35" i="16"/>
  <c r="AA35" i="16"/>
  <c r="Z35" i="16"/>
  <c r="Y35" i="16"/>
  <c r="Y75" i="16" s="1"/>
  <c r="X35" i="16"/>
  <c r="W35" i="16"/>
  <c r="V35" i="16"/>
  <c r="U35" i="16"/>
  <c r="T35" i="16"/>
  <c r="S35" i="16"/>
  <c r="R35" i="16"/>
  <c r="Q35" i="16"/>
  <c r="Q75" i="16" s="1"/>
  <c r="P35" i="16"/>
  <c r="O35" i="16"/>
  <c r="N35" i="16"/>
  <c r="M35" i="16"/>
  <c r="J35" i="16"/>
  <c r="I35" i="16"/>
  <c r="F35" i="16"/>
  <c r="BV33" i="16"/>
  <c r="M33" i="16"/>
  <c r="L33" i="16"/>
  <c r="K33" i="16"/>
  <c r="J33" i="16"/>
  <c r="I33" i="16"/>
  <c r="H33" i="16"/>
  <c r="G33" i="16"/>
  <c r="E33" i="16" s="1"/>
  <c r="F33" i="16"/>
  <c r="BV32" i="16"/>
  <c r="M32" i="16"/>
  <c r="L32" i="16"/>
  <c r="K32" i="16"/>
  <c r="J32" i="16"/>
  <c r="I32" i="16"/>
  <c r="E32" i="16" s="1"/>
  <c r="H32" i="16"/>
  <c r="G32" i="16"/>
  <c r="F32" i="16"/>
  <c r="BV31" i="16"/>
  <c r="M31" i="16"/>
  <c r="L31" i="16"/>
  <c r="K31" i="16"/>
  <c r="J31" i="16"/>
  <c r="I31" i="16"/>
  <c r="H31" i="16"/>
  <c r="G31" i="16"/>
  <c r="E31" i="16" s="1"/>
  <c r="F31" i="16"/>
  <c r="BV30" i="16"/>
  <c r="M30" i="16"/>
  <c r="L30" i="16"/>
  <c r="K30" i="16"/>
  <c r="J30" i="16"/>
  <c r="I30" i="16"/>
  <c r="H30" i="16"/>
  <c r="G30" i="16"/>
  <c r="F30" i="16"/>
  <c r="E30" i="16"/>
  <c r="BV29" i="16"/>
  <c r="M29" i="16"/>
  <c r="L29" i="16"/>
  <c r="K29" i="16"/>
  <c r="J29" i="16"/>
  <c r="I29" i="16"/>
  <c r="H29" i="16"/>
  <c r="G29" i="16"/>
  <c r="E29" i="16" s="1"/>
  <c r="F29" i="16"/>
  <c r="BV28" i="16"/>
  <c r="M28" i="16"/>
  <c r="L28" i="16"/>
  <c r="K28" i="16"/>
  <c r="J28" i="16"/>
  <c r="I28" i="16"/>
  <c r="E28" i="16" s="1"/>
  <c r="H28" i="16"/>
  <c r="G28" i="16"/>
  <c r="F28" i="16"/>
  <c r="BV27" i="16"/>
  <c r="M27" i="16"/>
  <c r="L27" i="16"/>
  <c r="K27" i="16"/>
  <c r="J27" i="16"/>
  <c r="I27" i="16"/>
  <c r="H27" i="16"/>
  <c r="G27" i="16"/>
  <c r="E27" i="16" s="1"/>
  <c r="F27" i="16"/>
  <c r="BV26" i="16"/>
  <c r="M26" i="16"/>
  <c r="L26" i="16"/>
  <c r="K26" i="16"/>
  <c r="J26" i="16"/>
  <c r="I26" i="16"/>
  <c r="H26" i="16"/>
  <c r="G26" i="16"/>
  <c r="F26" i="16"/>
  <c r="E26" i="16"/>
  <c r="BV25" i="16"/>
  <c r="M25" i="16"/>
  <c r="L25" i="16"/>
  <c r="K25" i="16"/>
  <c r="J25" i="16"/>
  <c r="I25" i="16"/>
  <c r="H25" i="16"/>
  <c r="G25" i="16"/>
  <c r="E25" i="16" s="1"/>
  <c r="F25" i="16"/>
  <c r="BV24" i="16"/>
  <c r="M24" i="16"/>
  <c r="L24" i="16"/>
  <c r="K24" i="16"/>
  <c r="J24" i="16"/>
  <c r="I24" i="16"/>
  <c r="E24" i="16" s="1"/>
  <c r="H24" i="16"/>
  <c r="G24" i="16"/>
  <c r="F24" i="16"/>
  <c r="BV23" i="16"/>
  <c r="M23" i="16"/>
  <c r="L23" i="16"/>
  <c r="L22" i="16" s="1"/>
  <c r="K23" i="16"/>
  <c r="K22" i="16" s="1"/>
  <c r="J23" i="16"/>
  <c r="I23" i="16"/>
  <c r="H23" i="16"/>
  <c r="H22" i="16" s="1"/>
  <c r="G23" i="16"/>
  <c r="E23" i="16" s="1"/>
  <c r="F23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J22" i="16"/>
  <c r="I22" i="16"/>
  <c r="F22" i="16"/>
  <c r="BV20" i="16"/>
  <c r="M20" i="16"/>
  <c r="L20" i="16"/>
  <c r="K20" i="16"/>
  <c r="J20" i="16"/>
  <c r="I20" i="16"/>
  <c r="H20" i="16"/>
  <c r="G20" i="16"/>
  <c r="E20" i="16" s="1"/>
  <c r="F20" i="16"/>
  <c r="BV19" i="16"/>
  <c r="M19" i="16"/>
  <c r="L19" i="16"/>
  <c r="K19" i="16"/>
  <c r="J19" i="16"/>
  <c r="I19" i="16"/>
  <c r="E19" i="16" s="1"/>
  <c r="H19" i="16"/>
  <c r="G19" i="16"/>
  <c r="F19" i="16"/>
  <c r="BV18" i="16"/>
  <c r="M18" i="16"/>
  <c r="L18" i="16"/>
  <c r="K18" i="16"/>
  <c r="J18" i="16"/>
  <c r="I18" i="16"/>
  <c r="H18" i="16"/>
  <c r="G18" i="16"/>
  <c r="E18" i="16" s="1"/>
  <c r="F18" i="16"/>
  <c r="BV17" i="16"/>
  <c r="M17" i="16"/>
  <c r="L17" i="16"/>
  <c r="K17" i="16"/>
  <c r="J17" i="16"/>
  <c r="I17" i="16"/>
  <c r="E17" i="16" s="1"/>
  <c r="H17" i="16"/>
  <c r="G17" i="16"/>
  <c r="F17" i="16"/>
  <c r="BV16" i="16"/>
  <c r="M16" i="16"/>
  <c r="L16" i="16"/>
  <c r="K16" i="16"/>
  <c r="J16" i="16"/>
  <c r="I16" i="16"/>
  <c r="H16" i="16"/>
  <c r="G16" i="16"/>
  <c r="E16" i="16" s="1"/>
  <c r="F16" i="16"/>
  <c r="BV15" i="16"/>
  <c r="M15" i="16"/>
  <c r="L15" i="16"/>
  <c r="K15" i="16"/>
  <c r="J15" i="16"/>
  <c r="I15" i="16"/>
  <c r="E15" i="16" s="1"/>
  <c r="H15" i="16"/>
  <c r="G15" i="16"/>
  <c r="F15" i="16"/>
  <c r="BV14" i="16"/>
  <c r="M14" i="16"/>
  <c r="L14" i="16"/>
  <c r="K14" i="16"/>
  <c r="J14" i="16"/>
  <c r="I14" i="16"/>
  <c r="H14" i="16"/>
  <c r="G14" i="16"/>
  <c r="E14" i="16" s="1"/>
  <c r="F14" i="16"/>
  <c r="BV13" i="16"/>
  <c r="M13" i="16"/>
  <c r="L13" i="16"/>
  <c r="K13" i="16"/>
  <c r="J13" i="16"/>
  <c r="I13" i="16"/>
  <c r="E13" i="16" s="1"/>
  <c r="H13" i="16"/>
  <c r="G13" i="16"/>
  <c r="F13" i="16"/>
  <c r="BV12" i="16"/>
  <c r="M12" i="16"/>
  <c r="L12" i="16"/>
  <c r="K12" i="16"/>
  <c r="J12" i="16"/>
  <c r="I12" i="16"/>
  <c r="H12" i="16"/>
  <c r="G12" i="16"/>
  <c r="E12" i="16" s="1"/>
  <c r="F12" i="16"/>
  <c r="BV11" i="16"/>
  <c r="M11" i="16"/>
  <c r="E11" i="16" s="1"/>
  <c r="L11" i="16"/>
  <c r="K11" i="16"/>
  <c r="J11" i="16"/>
  <c r="I11" i="16"/>
  <c r="H11" i="16"/>
  <c r="G11" i="16"/>
  <c r="F11" i="16"/>
  <c r="BV10" i="16"/>
  <c r="M10" i="16"/>
  <c r="L10" i="16"/>
  <c r="L9" i="16" s="1"/>
  <c r="K10" i="16"/>
  <c r="K9" i="16" s="1"/>
  <c r="J10" i="16"/>
  <c r="I10" i="16"/>
  <c r="H10" i="16"/>
  <c r="H9" i="16" s="1"/>
  <c r="G10" i="16"/>
  <c r="G9" i="16" s="1"/>
  <c r="E9" i="16" s="1"/>
  <c r="F10" i="16"/>
  <c r="BV9" i="16"/>
  <c r="BU9" i="16"/>
  <c r="BT9" i="16"/>
  <c r="BS9" i="16"/>
  <c r="BR9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J9" i="16"/>
  <c r="I9" i="16"/>
  <c r="F9" i="16"/>
  <c r="N8" i="16"/>
  <c r="E91" i="16" l="1"/>
  <c r="N76" i="16"/>
  <c r="BB76" i="16"/>
  <c r="X76" i="16"/>
  <c r="BL76" i="16"/>
  <c r="E22" i="16"/>
  <c r="F75" i="16"/>
  <c r="H75" i="16"/>
  <c r="AH76" i="16"/>
  <c r="BV75" i="16"/>
  <c r="J75" i="16"/>
  <c r="E59" i="16"/>
  <c r="M75" i="16"/>
  <c r="K75" i="16"/>
  <c r="AR76" i="16"/>
  <c r="E50" i="16"/>
  <c r="E48" i="16" s="1"/>
  <c r="E57" i="16"/>
  <c r="E56" i="16" s="1"/>
  <c r="G22" i="16"/>
  <c r="E36" i="16"/>
  <c r="E35" i="16" s="1"/>
  <c r="G48" i="16"/>
  <c r="G75" i="16" s="1"/>
  <c r="E10" i="16"/>
  <c r="AP56" i="1"/>
  <c r="BV15" i="1"/>
  <c r="M15" i="1"/>
  <c r="L15" i="1"/>
  <c r="K15" i="1"/>
  <c r="J15" i="1"/>
  <c r="I15" i="1"/>
  <c r="H15" i="1"/>
  <c r="G15" i="1"/>
  <c r="F15" i="1"/>
  <c r="BV14" i="1"/>
  <c r="M14" i="1"/>
  <c r="L14" i="1"/>
  <c r="K14" i="1"/>
  <c r="J14" i="1"/>
  <c r="I14" i="1"/>
  <c r="H14" i="1"/>
  <c r="G14" i="1"/>
  <c r="F14" i="1"/>
  <c r="E75" i="16" l="1"/>
  <c r="E14" i="1"/>
  <c r="E1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BV20" i="1"/>
  <c r="BV16" i="1"/>
  <c r="BV11" i="1"/>
  <c r="F20" i="1"/>
  <c r="G20" i="1"/>
  <c r="H20" i="1"/>
  <c r="I20" i="1"/>
  <c r="J20" i="1"/>
  <c r="K20" i="1"/>
  <c r="L20" i="1"/>
  <c r="M20" i="1"/>
  <c r="F16" i="1"/>
  <c r="G16" i="1"/>
  <c r="H16" i="1"/>
  <c r="I16" i="1"/>
  <c r="J16" i="1"/>
  <c r="K16" i="1"/>
  <c r="L16" i="1"/>
  <c r="M16" i="1"/>
  <c r="F11" i="1"/>
  <c r="G11" i="1"/>
  <c r="H11" i="1"/>
  <c r="I11" i="1"/>
  <c r="J11" i="1"/>
  <c r="K11" i="1"/>
  <c r="L11" i="1"/>
  <c r="M11" i="1"/>
  <c r="E11" i="1" l="1"/>
  <c r="E16" i="1"/>
  <c r="E20" i="1"/>
  <c r="BS48" i="1" l="1"/>
  <c r="BN48" i="1"/>
  <c r="BO48" i="1"/>
  <c r="BP48" i="1"/>
  <c r="BQ48" i="1"/>
  <c r="BR48" i="1"/>
  <c r="BM48" i="1"/>
  <c r="BL48" i="1"/>
  <c r="BI48" i="1"/>
  <c r="BD48" i="1"/>
  <c r="BE48" i="1"/>
  <c r="BF48" i="1"/>
  <c r="BG48" i="1"/>
  <c r="BH48" i="1"/>
  <c r="BC48" i="1"/>
  <c r="BB48" i="1"/>
  <c r="AY48" i="1"/>
  <c r="AX48" i="1"/>
  <c r="AT48" i="1"/>
  <c r="AU48" i="1"/>
  <c r="AV48" i="1"/>
  <c r="AW48" i="1"/>
  <c r="AS48" i="1"/>
  <c r="AR48" i="1"/>
  <c r="AO48" i="1"/>
  <c r="AJ48" i="1"/>
  <c r="AK48" i="1"/>
  <c r="AL48" i="1"/>
  <c r="AM48" i="1"/>
  <c r="AN48" i="1"/>
  <c r="AI48" i="1"/>
  <c r="AH48" i="1"/>
  <c r="AE48" i="1"/>
  <c r="Z48" i="1"/>
  <c r="AA48" i="1"/>
  <c r="AB48" i="1"/>
  <c r="AC48" i="1"/>
  <c r="AD48" i="1"/>
  <c r="Y48" i="1"/>
  <c r="X48" i="1"/>
  <c r="U48" i="1"/>
  <c r="P48" i="1"/>
  <c r="Q48" i="1"/>
  <c r="R48" i="1"/>
  <c r="S48" i="1"/>
  <c r="T48" i="1"/>
  <c r="O48" i="1"/>
  <c r="N48" i="1"/>
  <c r="BV53" i="1" l="1"/>
  <c r="M53" i="1"/>
  <c r="L53" i="1"/>
  <c r="K53" i="1"/>
  <c r="J53" i="1"/>
  <c r="I53" i="1"/>
  <c r="H53" i="1"/>
  <c r="G53" i="1"/>
  <c r="F53" i="1"/>
  <c r="BV52" i="1"/>
  <c r="M52" i="1"/>
  <c r="L52" i="1"/>
  <c r="K52" i="1"/>
  <c r="J52" i="1"/>
  <c r="I52" i="1"/>
  <c r="H52" i="1"/>
  <c r="G52" i="1"/>
  <c r="F52" i="1"/>
  <c r="BV51" i="1"/>
  <c r="M51" i="1"/>
  <c r="L51" i="1"/>
  <c r="K51" i="1"/>
  <c r="J51" i="1"/>
  <c r="I51" i="1"/>
  <c r="H51" i="1"/>
  <c r="G51" i="1"/>
  <c r="F51" i="1"/>
  <c r="BV50" i="1"/>
  <c r="M50" i="1"/>
  <c r="L50" i="1"/>
  <c r="K50" i="1"/>
  <c r="J50" i="1"/>
  <c r="I50" i="1"/>
  <c r="H50" i="1"/>
  <c r="G50" i="1"/>
  <c r="F50" i="1"/>
  <c r="E51" i="1" l="1"/>
  <c r="E50" i="1"/>
  <c r="E53" i="1"/>
  <c r="E52" i="1"/>
  <c r="BV13" i="1" l="1"/>
  <c r="M13" i="1"/>
  <c r="L13" i="1"/>
  <c r="K13" i="1"/>
  <c r="J13" i="1"/>
  <c r="I13" i="1"/>
  <c r="H13" i="1"/>
  <c r="G13" i="1"/>
  <c r="F13" i="1"/>
  <c r="E13" i="1" l="1"/>
  <c r="F50" i="11"/>
  <c r="E50" i="11"/>
  <c r="D50" i="11"/>
  <c r="C50" i="11"/>
  <c r="B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H50" i="11" l="1"/>
  <c r="B51" i="11" s="1"/>
  <c r="C51" i="11" l="1"/>
  <c r="D51" i="11"/>
  <c r="E51" i="11"/>
  <c r="F51" i="11"/>
  <c r="F54" i="1"/>
  <c r="BU35" i="1"/>
  <c r="BT35" i="1"/>
  <c r="BM35" i="1"/>
  <c r="BN35" i="1"/>
  <c r="BO35" i="1"/>
  <c r="BP35" i="1"/>
  <c r="BQ35" i="1"/>
  <c r="BR35" i="1"/>
  <c r="BS35" i="1"/>
  <c r="BL35" i="1"/>
  <c r="BK35" i="1"/>
  <c r="BJ35" i="1"/>
  <c r="BC35" i="1"/>
  <c r="BD35" i="1"/>
  <c r="BE35" i="1"/>
  <c r="BF35" i="1"/>
  <c r="BG35" i="1"/>
  <c r="BH35" i="1"/>
  <c r="BI35" i="1"/>
  <c r="BB35" i="1"/>
  <c r="BA35" i="1"/>
  <c r="AZ35" i="1"/>
  <c r="AY35" i="1"/>
  <c r="AS35" i="1"/>
  <c r="AT35" i="1"/>
  <c r="AU35" i="1"/>
  <c r="AV35" i="1"/>
  <c r="AW35" i="1"/>
  <c r="AX35" i="1"/>
  <c r="AR35" i="1"/>
  <c r="AQ35" i="1"/>
  <c r="AP35" i="1"/>
  <c r="AI35" i="1"/>
  <c r="AJ35" i="1"/>
  <c r="AK35" i="1"/>
  <c r="AL35" i="1"/>
  <c r="AM35" i="1"/>
  <c r="AN35" i="1"/>
  <c r="AO35" i="1"/>
  <c r="F66" i="1"/>
  <c r="G66" i="1"/>
  <c r="H66" i="1"/>
  <c r="I66" i="1"/>
  <c r="J66" i="1"/>
  <c r="K66" i="1"/>
  <c r="L66" i="1"/>
  <c r="M66" i="1"/>
  <c r="F44" i="1"/>
  <c r="G44" i="1"/>
  <c r="H44" i="1"/>
  <c r="I44" i="1"/>
  <c r="J44" i="1"/>
  <c r="K44" i="1"/>
  <c r="L44" i="1"/>
  <c r="M44" i="1"/>
  <c r="F69" i="1"/>
  <c r="G69" i="1"/>
  <c r="H69" i="1"/>
  <c r="I69" i="1"/>
  <c r="J69" i="1"/>
  <c r="K69" i="1"/>
  <c r="L69" i="1"/>
  <c r="M69" i="1"/>
  <c r="F70" i="1"/>
  <c r="G70" i="1"/>
  <c r="H70" i="1"/>
  <c r="I70" i="1"/>
  <c r="J70" i="1"/>
  <c r="K70" i="1"/>
  <c r="L70" i="1"/>
  <c r="M70" i="1"/>
  <c r="F71" i="1"/>
  <c r="G71" i="1"/>
  <c r="H71" i="1"/>
  <c r="I71" i="1"/>
  <c r="J71" i="1"/>
  <c r="K71" i="1"/>
  <c r="L71" i="1"/>
  <c r="M71" i="1"/>
  <c r="F72" i="1"/>
  <c r="G72" i="1"/>
  <c r="H72" i="1"/>
  <c r="I72" i="1"/>
  <c r="J72" i="1"/>
  <c r="K72" i="1"/>
  <c r="L72" i="1"/>
  <c r="M72" i="1"/>
  <c r="F45" i="1"/>
  <c r="G45" i="1"/>
  <c r="H45" i="1"/>
  <c r="I45" i="1"/>
  <c r="J45" i="1"/>
  <c r="K45" i="1"/>
  <c r="L45" i="1"/>
  <c r="M45" i="1"/>
  <c r="F46" i="1"/>
  <c r="G46" i="1"/>
  <c r="H46" i="1"/>
  <c r="I46" i="1"/>
  <c r="J46" i="1"/>
  <c r="K46" i="1"/>
  <c r="L46" i="1"/>
  <c r="M46" i="1"/>
  <c r="BV66" i="1"/>
  <c r="BV44" i="1"/>
  <c r="BV69" i="1"/>
  <c r="BV70" i="1"/>
  <c r="BV71" i="1"/>
  <c r="BV72" i="1"/>
  <c r="BV45" i="1"/>
  <c r="BV46" i="1"/>
  <c r="BV39" i="1"/>
  <c r="BV62" i="1"/>
  <c r="F39" i="1"/>
  <c r="G39" i="1"/>
  <c r="H39" i="1"/>
  <c r="I39" i="1"/>
  <c r="J39" i="1"/>
  <c r="K39" i="1"/>
  <c r="L39" i="1"/>
  <c r="M39" i="1"/>
  <c r="F62" i="1"/>
  <c r="G62" i="1"/>
  <c r="H62" i="1"/>
  <c r="I62" i="1"/>
  <c r="J62" i="1"/>
  <c r="K62" i="1"/>
  <c r="L62" i="1"/>
  <c r="M62" i="1"/>
  <c r="BV37" i="1"/>
  <c r="F37" i="1"/>
  <c r="G37" i="1"/>
  <c r="H37" i="1"/>
  <c r="I37" i="1"/>
  <c r="J37" i="1"/>
  <c r="K37" i="1"/>
  <c r="L37" i="1"/>
  <c r="M37" i="1"/>
  <c r="BV61" i="1"/>
  <c r="BV42" i="1"/>
  <c r="F61" i="1"/>
  <c r="G61" i="1"/>
  <c r="H61" i="1"/>
  <c r="I61" i="1"/>
  <c r="J61" i="1"/>
  <c r="K61" i="1"/>
  <c r="L61" i="1"/>
  <c r="M61" i="1"/>
  <c r="F42" i="1"/>
  <c r="G42" i="1"/>
  <c r="H42" i="1"/>
  <c r="I42" i="1"/>
  <c r="J42" i="1"/>
  <c r="K42" i="1"/>
  <c r="L42" i="1"/>
  <c r="M42" i="1"/>
  <c r="BV29" i="1"/>
  <c r="BV26" i="1"/>
  <c r="BV30" i="1"/>
  <c r="F29" i="1"/>
  <c r="G29" i="1"/>
  <c r="H29" i="1"/>
  <c r="I29" i="1"/>
  <c r="J29" i="1"/>
  <c r="K29" i="1"/>
  <c r="L29" i="1"/>
  <c r="M29" i="1"/>
  <c r="F26" i="1"/>
  <c r="G26" i="1"/>
  <c r="H26" i="1"/>
  <c r="I26" i="1"/>
  <c r="J26" i="1"/>
  <c r="K26" i="1"/>
  <c r="L26" i="1"/>
  <c r="M26" i="1"/>
  <c r="F30" i="1"/>
  <c r="G30" i="1"/>
  <c r="H30" i="1"/>
  <c r="I30" i="1"/>
  <c r="J30" i="1"/>
  <c r="K30" i="1"/>
  <c r="L30" i="1"/>
  <c r="M30" i="1"/>
  <c r="BV64" i="1"/>
  <c r="BV25" i="1"/>
  <c r="M64" i="1"/>
  <c r="L64" i="1"/>
  <c r="K64" i="1"/>
  <c r="J64" i="1"/>
  <c r="I64" i="1"/>
  <c r="H64" i="1"/>
  <c r="G64" i="1"/>
  <c r="F64" i="1"/>
  <c r="M25" i="1"/>
  <c r="L25" i="1"/>
  <c r="K25" i="1"/>
  <c r="J25" i="1"/>
  <c r="I25" i="1"/>
  <c r="H25" i="1"/>
  <c r="G25" i="1"/>
  <c r="F25" i="1"/>
  <c r="BV40" i="1"/>
  <c r="F40" i="1"/>
  <c r="G40" i="1"/>
  <c r="H40" i="1"/>
  <c r="I40" i="1"/>
  <c r="J40" i="1"/>
  <c r="K40" i="1"/>
  <c r="L40" i="1"/>
  <c r="M40" i="1"/>
  <c r="BV17" i="1"/>
  <c r="F17" i="1"/>
  <c r="G17" i="1"/>
  <c r="H17" i="1"/>
  <c r="I17" i="1"/>
  <c r="J17" i="1"/>
  <c r="K17" i="1"/>
  <c r="L17" i="1"/>
  <c r="M17" i="1"/>
  <c r="BU48" i="1"/>
  <c r="BK48" i="1"/>
  <c r="BA48" i="1"/>
  <c r="AQ48" i="1"/>
  <c r="AG48" i="1"/>
  <c r="W48" i="1"/>
  <c r="V48" i="1"/>
  <c r="AF48" i="1"/>
  <c r="AP48" i="1"/>
  <c r="AZ48" i="1"/>
  <c r="BJ48" i="1"/>
  <c r="BT48" i="1"/>
  <c r="N8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F19" i="1"/>
  <c r="G19" i="1"/>
  <c r="H19" i="1"/>
  <c r="I19" i="1"/>
  <c r="J19" i="1"/>
  <c r="K19" i="1"/>
  <c r="L19" i="1"/>
  <c r="M19" i="1"/>
  <c r="BV19" i="1"/>
  <c r="F18" i="1"/>
  <c r="G18" i="1"/>
  <c r="H18" i="1"/>
  <c r="I18" i="1"/>
  <c r="J18" i="1"/>
  <c r="K18" i="1"/>
  <c r="L18" i="1"/>
  <c r="M18" i="1"/>
  <c r="BV18" i="1"/>
  <c r="F10" i="1"/>
  <c r="G10" i="1"/>
  <c r="H10" i="1"/>
  <c r="I10" i="1"/>
  <c r="J10" i="1"/>
  <c r="K10" i="1"/>
  <c r="L10" i="1"/>
  <c r="M10" i="1"/>
  <c r="BV10" i="1"/>
  <c r="F12" i="1"/>
  <c r="G12" i="1"/>
  <c r="H12" i="1"/>
  <c r="I12" i="1"/>
  <c r="J12" i="1"/>
  <c r="K12" i="1"/>
  <c r="L12" i="1"/>
  <c r="M12" i="1"/>
  <c r="BV1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F23" i="1"/>
  <c r="G23" i="1"/>
  <c r="H23" i="1"/>
  <c r="I23" i="1"/>
  <c r="J23" i="1"/>
  <c r="K23" i="1"/>
  <c r="L23" i="1"/>
  <c r="M23" i="1"/>
  <c r="BV23" i="1"/>
  <c r="F24" i="1"/>
  <c r="G24" i="1"/>
  <c r="H24" i="1"/>
  <c r="I24" i="1"/>
  <c r="J24" i="1"/>
  <c r="K24" i="1"/>
  <c r="L24" i="1"/>
  <c r="M24" i="1"/>
  <c r="BV24" i="1"/>
  <c r="F27" i="1"/>
  <c r="G27" i="1"/>
  <c r="H27" i="1"/>
  <c r="I27" i="1"/>
  <c r="J27" i="1"/>
  <c r="K27" i="1"/>
  <c r="L27" i="1"/>
  <c r="M27" i="1"/>
  <c r="BV27" i="1"/>
  <c r="F28" i="1"/>
  <c r="G28" i="1"/>
  <c r="H28" i="1"/>
  <c r="I28" i="1"/>
  <c r="J28" i="1"/>
  <c r="K28" i="1"/>
  <c r="L28" i="1"/>
  <c r="M28" i="1"/>
  <c r="BV28" i="1"/>
  <c r="F31" i="1"/>
  <c r="G31" i="1"/>
  <c r="H31" i="1"/>
  <c r="I31" i="1"/>
  <c r="J31" i="1"/>
  <c r="K31" i="1"/>
  <c r="L31" i="1"/>
  <c r="M31" i="1"/>
  <c r="BV31" i="1"/>
  <c r="F32" i="1"/>
  <c r="G32" i="1"/>
  <c r="H32" i="1"/>
  <c r="I32" i="1"/>
  <c r="J32" i="1"/>
  <c r="K32" i="1"/>
  <c r="L32" i="1"/>
  <c r="M32" i="1"/>
  <c r="BV32" i="1"/>
  <c r="F63" i="1"/>
  <c r="G63" i="1"/>
  <c r="H63" i="1"/>
  <c r="I63" i="1"/>
  <c r="J63" i="1"/>
  <c r="K63" i="1"/>
  <c r="L63" i="1"/>
  <c r="M63" i="1"/>
  <c r="BV63" i="1"/>
  <c r="F33" i="1"/>
  <c r="G33" i="1"/>
  <c r="H33" i="1"/>
  <c r="I33" i="1"/>
  <c r="J33" i="1"/>
  <c r="K33" i="1"/>
  <c r="L33" i="1"/>
  <c r="M33" i="1"/>
  <c r="BV33" i="1"/>
  <c r="F36" i="1"/>
  <c r="G36" i="1"/>
  <c r="H36" i="1"/>
  <c r="I36" i="1"/>
  <c r="J36" i="1"/>
  <c r="K36" i="1"/>
  <c r="L36" i="1"/>
  <c r="M36" i="1"/>
  <c r="BV36" i="1"/>
  <c r="F38" i="1"/>
  <c r="G38" i="1"/>
  <c r="H38" i="1"/>
  <c r="I38" i="1"/>
  <c r="J38" i="1"/>
  <c r="K38" i="1"/>
  <c r="L38" i="1"/>
  <c r="M38" i="1"/>
  <c r="BV38" i="1"/>
  <c r="F41" i="1"/>
  <c r="G41" i="1"/>
  <c r="H41" i="1"/>
  <c r="I41" i="1"/>
  <c r="J41" i="1"/>
  <c r="K41" i="1"/>
  <c r="L41" i="1"/>
  <c r="M41" i="1"/>
  <c r="BV41" i="1"/>
  <c r="F43" i="1"/>
  <c r="G43" i="1"/>
  <c r="H43" i="1"/>
  <c r="I43" i="1"/>
  <c r="J43" i="1"/>
  <c r="K43" i="1"/>
  <c r="L43" i="1"/>
  <c r="M43" i="1"/>
  <c r="BV43" i="1"/>
  <c r="F49" i="1"/>
  <c r="F48" i="1" s="1"/>
  <c r="G49" i="1"/>
  <c r="H49" i="1"/>
  <c r="I49" i="1"/>
  <c r="J49" i="1"/>
  <c r="K49" i="1"/>
  <c r="L49" i="1"/>
  <c r="M49" i="1"/>
  <c r="G54" i="1"/>
  <c r="H54" i="1"/>
  <c r="I54" i="1"/>
  <c r="J54" i="1"/>
  <c r="K54" i="1"/>
  <c r="L54" i="1"/>
  <c r="M54" i="1"/>
  <c r="BV54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F57" i="1"/>
  <c r="G57" i="1"/>
  <c r="G56" i="1" s="1"/>
  <c r="H57" i="1"/>
  <c r="H56" i="1" s="1"/>
  <c r="I57" i="1"/>
  <c r="I56" i="1" s="1"/>
  <c r="J57" i="1"/>
  <c r="J56" i="1" s="1"/>
  <c r="K57" i="1"/>
  <c r="K56" i="1" s="1"/>
  <c r="L57" i="1"/>
  <c r="L56" i="1" s="1"/>
  <c r="M57" i="1"/>
  <c r="M56" i="1" s="1"/>
  <c r="BV57" i="1"/>
  <c r="BV56" i="1" s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F60" i="1"/>
  <c r="G60" i="1"/>
  <c r="H60" i="1"/>
  <c r="I60" i="1"/>
  <c r="J60" i="1"/>
  <c r="K60" i="1"/>
  <c r="L60" i="1"/>
  <c r="M60" i="1"/>
  <c r="BV60" i="1"/>
  <c r="F67" i="1"/>
  <c r="G67" i="1"/>
  <c r="H67" i="1"/>
  <c r="I67" i="1"/>
  <c r="J67" i="1"/>
  <c r="K67" i="1"/>
  <c r="L67" i="1"/>
  <c r="M67" i="1"/>
  <c r="BV67" i="1"/>
  <c r="F68" i="1"/>
  <c r="G68" i="1"/>
  <c r="H68" i="1"/>
  <c r="I68" i="1"/>
  <c r="J68" i="1"/>
  <c r="K68" i="1"/>
  <c r="L68" i="1"/>
  <c r="M68" i="1"/>
  <c r="BV68" i="1"/>
  <c r="F65" i="1"/>
  <c r="G65" i="1"/>
  <c r="H65" i="1"/>
  <c r="I65" i="1"/>
  <c r="J65" i="1"/>
  <c r="K65" i="1"/>
  <c r="L65" i="1"/>
  <c r="M65" i="1"/>
  <c r="BV65" i="1"/>
  <c r="F73" i="1"/>
  <c r="G73" i="1"/>
  <c r="H73" i="1"/>
  <c r="I73" i="1"/>
  <c r="J73" i="1"/>
  <c r="K73" i="1"/>
  <c r="L73" i="1"/>
  <c r="M73" i="1"/>
  <c r="BV73" i="1"/>
  <c r="M35" i="1" l="1"/>
  <c r="L35" i="1"/>
  <c r="K35" i="1"/>
  <c r="J35" i="1"/>
  <c r="I35" i="1"/>
  <c r="L48" i="1"/>
  <c r="J48" i="1"/>
  <c r="I48" i="1"/>
  <c r="K48" i="1"/>
  <c r="E13" i="2"/>
  <c r="H48" i="1"/>
  <c r="G48" i="1"/>
  <c r="M48" i="1"/>
  <c r="E44" i="1"/>
  <c r="BV48" i="1"/>
  <c r="M59" i="1"/>
  <c r="U75" i="1"/>
  <c r="E12" i="2"/>
  <c r="E39" i="1"/>
  <c r="BC75" i="1"/>
  <c r="AC75" i="1"/>
  <c r="AM75" i="1"/>
  <c r="E33" i="1"/>
  <c r="E31" i="1"/>
  <c r="E25" i="1"/>
  <c r="E42" i="1"/>
  <c r="E36" i="1"/>
  <c r="G51" i="11"/>
  <c r="BQ75" i="1"/>
  <c r="BA75" i="1"/>
  <c r="BI75" i="1"/>
  <c r="AK75" i="1"/>
  <c r="BG75" i="1"/>
  <c r="AI75" i="1"/>
  <c r="S75" i="1"/>
  <c r="G22" i="1"/>
  <c r="E64" i="1"/>
  <c r="E30" i="1"/>
  <c r="E46" i="1"/>
  <c r="E72" i="1"/>
  <c r="H59" i="1"/>
  <c r="L59" i="1"/>
  <c r="AB75" i="1"/>
  <c r="X75" i="1"/>
  <c r="T75" i="1"/>
  <c r="P75" i="1"/>
  <c r="H35" i="1"/>
  <c r="E63" i="1"/>
  <c r="M22" i="1"/>
  <c r="E24" i="1"/>
  <c r="E23" i="1"/>
  <c r="E40" i="1"/>
  <c r="E4" i="2"/>
  <c r="E26" i="1"/>
  <c r="E29" i="1"/>
  <c r="BV35" i="1"/>
  <c r="E37" i="1"/>
  <c r="E62" i="1"/>
  <c r="I22" i="1"/>
  <c r="E73" i="1"/>
  <c r="G59" i="1"/>
  <c r="J59" i="1"/>
  <c r="BS75" i="1"/>
  <c r="BO75" i="1"/>
  <c r="BK75" i="1"/>
  <c r="AY75" i="1"/>
  <c r="AU75" i="1"/>
  <c r="AQ75" i="1"/>
  <c r="AE75" i="1"/>
  <c r="AA75" i="1"/>
  <c r="W75" i="1"/>
  <c r="O75" i="1"/>
  <c r="E43" i="1"/>
  <c r="E41" i="1"/>
  <c r="E38" i="1"/>
  <c r="F22" i="1"/>
  <c r="H22" i="1"/>
  <c r="E27" i="1"/>
  <c r="K22" i="1"/>
  <c r="J9" i="1"/>
  <c r="E18" i="1"/>
  <c r="L9" i="1"/>
  <c r="E45" i="1"/>
  <c r="E71" i="1"/>
  <c r="E70" i="1"/>
  <c r="E69" i="1"/>
  <c r="E66" i="1"/>
  <c r="R75" i="1"/>
  <c r="F35" i="1"/>
  <c r="G9" i="1"/>
  <c r="BR75" i="1"/>
  <c r="BJ75" i="1"/>
  <c r="BB75" i="1"/>
  <c r="AL75" i="1"/>
  <c r="AH75" i="1"/>
  <c r="AD75" i="1"/>
  <c r="Z75" i="1"/>
  <c r="V75" i="1"/>
  <c r="BP75" i="1"/>
  <c r="BL75" i="1"/>
  <c r="BH75" i="1"/>
  <c r="BD75" i="1"/>
  <c r="AV75" i="1"/>
  <c r="AR75" i="1"/>
  <c r="AN75" i="1"/>
  <c r="BN75" i="1"/>
  <c r="AX75" i="1"/>
  <c r="BF75" i="1"/>
  <c r="E12" i="1"/>
  <c r="E10" i="1"/>
  <c r="BV9" i="1"/>
  <c r="E3" i="2"/>
  <c r="BT75" i="1"/>
  <c r="AF75" i="1"/>
  <c r="H9" i="1"/>
  <c r="M9" i="1"/>
  <c r="AP75" i="1"/>
  <c r="BU75" i="1"/>
  <c r="BM75" i="1"/>
  <c r="BE75" i="1"/>
  <c r="AW75" i="1"/>
  <c r="AO75" i="1"/>
  <c r="AG75" i="1"/>
  <c r="Y75" i="1"/>
  <c r="Q75" i="1"/>
  <c r="E57" i="1"/>
  <c r="E56" i="1" s="1"/>
  <c r="N75" i="1"/>
  <c r="E28" i="1"/>
  <c r="J22" i="1"/>
  <c r="K9" i="1"/>
  <c r="BV59" i="1"/>
  <c r="E54" i="1"/>
  <c r="G35" i="1"/>
  <c r="E67" i="1"/>
  <c r="E32" i="1"/>
  <c r="F59" i="1"/>
  <c r="AT75" i="1"/>
  <c r="E68" i="1"/>
  <c r="I59" i="1"/>
  <c r="AS75" i="1"/>
  <c r="E49" i="1"/>
  <c r="AZ75" i="1"/>
  <c r="AJ75" i="1"/>
  <c r="E60" i="1"/>
  <c r="L22" i="1"/>
  <c r="BV22" i="1"/>
  <c r="E61" i="1"/>
  <c r="E17" i="1"/>
  <c r="F9" i="1"/>
  <c r="K59" i="1"/>
  <c r="E65" i="1"/>
  <c r="I9" i="1"/>
  <c r="F56" i="1"/>
  <c r="E19" i="1"/>
  <c r="E48" i="1" l="1"/>
  <c r="E9" i="1"/>
  <c r="C3" i="2"/>
  <c r="E16" i="2"/>
  <c r="G75" i="1"/>
  <c r="E7" i="2"/>
  <c r="M75" i="1"/>
  <c r="L75" i="1"/>
  <c r="E22" i="1"/>
  <c r="E35" i="1"/>
  <c r="BB76" i="1"/>
  <c r="H75" i="1"/>
  <c r="J75" i="1"/>
  <c r="X76" i="1"/>
  <c r="BL76" i="1"/>
  <c r="K75" i="1"/>
  <c r="AR76" i="1"/>
  <c r="I75" i="1"/>
  <c r="E59" i="1"/>
  <c r="AH76" i="1"/>
  <c r="C4" i="2"/>
  <c r="BV75" i="1"/>
  <c r="F4" i="2" s="1"/>
  <c r="N76" i="1"/>
  <c r="F75" i="1"/>
  <c r="C16" i="2" l="1"/>
  <c r="P6" i="3" s="1"/>
  <c r="C7" i="2"/>
  <c r="E75" i="1"/>
  <c r="D13" i="2" s="1"/>
  <c r="H3" i="3"/>
  <c r="F12" i="2"/>
  <c r="F3" i="2"/>
  <c r="F7" i="2" s="1"/>
  <c r="F13" i="2"/>
  <c r="D12" i="2" l="1"/>
  <c r="D16" i="2" s="1"/>
  <c r="D3" i="2"/>
  <c r="D4" i="2"/>
  <c r="F16" i="2"/>
  <c r="D7" i="2" l="1"/>
</calcChain>
</file>

<file path=xl/sharedStrings.xml><?xml version="1.0" encoding="utf-8"?>
<sst xmlns="http://schemas.openxmlformats.org/spreadsheetml/2006/main" count="1459" uniqueCount="314">
  <si>
    <t>Państwowa Wyższa Szkoła Techniczno-Ekonomiczna</t>
  </si>
  <si>
    <t>im. ks. Bronisława Markiewicza w Jarosławiu</t>
  </si>
  <si>
    <t xml:space="preserve">Kierunek: </t>
  </si>
  <si>
    <t>KOSMETOLOGIA</t>
  </si>
  <si>
    <t>Instytut Ochrony Zdrowia</t>
  </si>
  <si>
    <t>Ogólnie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</si>
  <si>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</si>
  <si>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</si>
  <si>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</si>
  <si>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</si>
  <si>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</si>
  <si>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</si>
  <si>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</si>
  <si>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</si>
  <si>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 VI</t>
  </si>
  <si>
    <t>PPZ</t>
  </si>
  <si>
    <t>WYB</t>
  </si>
  <si>
    <t>W</t>
  </si>
  <si>
    <t>Ć</t>
  </si>
  <si>
    <t>Lab</t>
  </si>
  <si>
    <t>ZP</t>
  </si>
  <si>
    <t>PZ</t>
  </si>
  <si>
    <t>seminarium</t>
  </si>
  <si>
    <t>Lektorat</t>
  </si>
  <si>
    <t>inne*</t>
  </si>
  <si>
    <t>E-Zoc-Zal</t>
  </si>
  <si>
    <t>ECTS</t>
  </si>
  <si>
    <t>SUMA ECTS</t>
  </si>
  <si>
    <t>A.</t>
  </si>
  <si>
    <t>*</t>
  </si>
  <si>
    <t>Z</t>
  </si>
  <si>
    <t>E</t>
  </si>
  <si>
    <t>Technologia informacyjna</t>
  </si>
  <si>
    <t>4.</t>
  </si>
  <si>
    <t>Komunikacja interpersonalna</t>
  </si>
  <si>
    <t>5.</t>
  </si>
  <si>
    <t>Wychowanie fizyczne</t>
  </si>
  <si>
    <t>6.</t>
  </si>
  <si>
    <t>Ochrona własności intelektualnej</t>
  </si>
  <si>
    <t>B.</t>
  </si>
  <si>
    <t>7.</t>
  </si>
  <si>
    <t>Biologia z genetyką</t>
  </si>
  <si>
    <t>9.</t>
  </si>
  <si>
    <t>Biochemia</t>
  </si>
  <si>
    <t>&amp;</t>
  </si>
  <si>
    <t>10.</t>
  </si>
  <si>
    <t>Fizjologia i patofizjologia</t>
  </si>
  <si>
    <t>11.</t>
  </si>
  <si>
    <t>Doraźna pomoc przedmedyczna</t>
  </si>
  <si>
    <t>12.</t>
  </si>
  <si>
    <t>Biofizyka</t>
  </si>
  <si>
    <t>Higiena</t>
  </si>
  <si>
    <t>Mikrobiologia i immunologia</t>
  </si>
  <si>
    <t>17.</t>
  </si>
  <si>
    <t>C.</t>
  </si>
  <si>
    <t>18.</t>
  </si>
  <si>
    <t>19.</t>
  </si>
  <si>
    <t>20.</t>
  </si>
  <si>
    <t>Kosmetologia upiększająca</t>
  </si>
  <si>
    <t>21.</t>
  </si>
  <si>
    <t>22.</t>
  </si>
  <si>
    <t>Receptura kosmetyczna</t>
  </si>
  <si>
    <t>23.</t>
  </si>
  <si>
    <t>24.</t>
  </si>
  <si>
    <t>25.</t>
  </si>
  <si>
    <t>26.</t>
  </si>
  <si>
    <t>27.</t>
  </si>
  <si>
    <t>Historia kosmetologii</t>
  </si>
  <si>
    <t>28.</t>
  </si>
  <si>
    <t>29.</t>
  </si>
  <si>
    <t>30.</t>
  </si>
  <si>
    <t>31.</t>
  </si>
  <si>
    <t>32.</t>
  </si>
  <si>
    <t>Technologia form kosmetyków</t>
  </si>
  <si>
    <t>Kosmetologia lecznicza</t>
  </si>
  <si>
    <t>34.</t>
  </si>
  <si>
    <t>Ustawodawstwo kosmetyczne</t>
  </si>
  <si>
    <t>35.</t>
  </si>
  <si>
    <t>E.</t>
  </si>
  <si>
    <t>F.</t>
  </si>
  <si>
    <t>PRAKTYKA ZAWODOWA</t>
  </si>
  <si>
    <t>43a. / 43b.</t>
  </si>
  <si>
    <t>44a. / 44b.</t>
  </si>
  <si>
    <t>45a. / 45b.</t>
  </si>
  <si>
    <t>Sensoryka i środki zapachowe / Aromaterapia</t>
  </si>
  <si>
    <t>46a. / 46b.</t>
  </si>
  <si>
    <t>Techniki i zabiegi SPA / Balneologia i lecznictwo uzdrowiskowe</t>
  </si>
  <si>
    <t>47a. / 47b.</t>
  </si>
  <si>
    <t>Towaroznawstwo produktów kosmetycznych / Projektowanie kosmetyku</t>
  </si>
  <si>
    <t>SUMA KOSMETOLOGIA</t>
  </si>
  <si>
    <t>Liczba godzin w semestrze</t>
  </si>
  <si>
    <t xml:space="preserve"> wpisujemy zajęcia w formie projektu, ćwiczeń warsztatowych, samokształcenia</t>
  </si>
  <si>
    <t xml:space="preserve"> wpisujemy * dla wybranego przedmiotu wybieralnego</t>
  </si>
  <si>
    <t>wpisujemy &amp; dla przedmiotu praktycznego przygotowania zawodowego</t>
  </si>
  <si>
    <t xml:space="preserve">                                                                         </t>
  </si>
  <si>
    <t>……………………………….</t>
  </si>
  <si>
    <t>Dyrektor Instytutu</t>
  </si>
  <si>
    <t>Przedmioty wybieralne</t>
  </si>
  <si>
    <t>Godziny dydaktyczne</t>
  </si>
  <si>
    <t xml:space="preserve">Liczba </t>
  </si>
  <si>
    <t>%</t>
  </si>
  <si>
    <t>Przedmioty wybieralne:</t>
  </si>
  <si>
    <t>Przedmioty związane z praktycznym przygotowaniem zawodowym</t>
  </si>
  <si>
    <t>Praktyczne przygotowanie zawodowe</t>
  </si>
  <si>
    <r>
      <rPr>
        <sz val="12"/>
        <rFont val="Arial CE"/>
        <charset val="238"/>
      </rPr>
      <t xml:space="preserve">Wskaźniki dotyczące programu studiów - </t>
    </r>
    <r>
      <rPr>
        <b/>
        <sz val="12"/>
        <rFont val="Arial CE"/>
        <charset val="238"/>
      </rPr>
      <t>Kosmetologia</t>
    </r>
    <r>
      <rPr>
        <sz val="12"/>
        <rFont val="Arial CE"/>
        <charset val="238"/>
      </rPr>
      <t xml:space="preserve"> 
Studia stacjonarne, I stopnia, profil praktyczny</t>
    </r>
  </si>
  <si>
    <t>Wskaźniki dotyczące programu studiów
na wnioskowanym kierunku studiów, poziomie i profilu kształcenia</t>
  </si>
  <si>
    <t>Liczba punktów ECTS konieczna do uzyskania kwalifikacji odpowiadających poziomowi kształcenia</t>
  </si>
  <si>
    <t>Liczba semestrów konieczna do uzyskania kwalifikacji odpowiadających poziomowi kształcenia</t>
  </si>
  <si>
    <t>Liczba punktów ECTS przyporządkowana do zajęć dydaktycznych wymagających bezpośredniego udziału nauczycieli akademickich i studentów</t>
  </si>
  <si>
    <t>Liczba punktów ECTS przyporządkowana modułom zajęć związanych z praktycznym przygotowaniem zawodowym służących zdobywaniu przez studenta umiejętności praktycznych i kompetencji społecznych  (ponad 50% ogólnej liczby punktów ECTS)</t>
  </si>
  <si>
    <t>Łączna liczba punktów ECTS przyporządkowana zajęciom z obszarów nauk humanistycznych lub nauk społecznych (w przypadku kierunków studiów przypisanych do obszarów innych niż odpowiednio nauki humanistyczne lub nauki społeczne)</t>
  </si>
  <si>
    <t>Liczba punktów ECTS przyporządkowana przedmiotom/modułom zajęć do wyboru (min. 30% ogólnej liczby punktów ECTS)</t>
  </si>
  <si>
    <t>Liczba punktów ECTS przyporządkowana praktykom zawodowym oraz liczba godzin praktyk zawodowych</t>
  </si>
  <si>
    <t>Liczba godzin zajęć z wychowania fizycznego – w przypadku stacjonarnych studiów pierwszego stopnia i jednolitych studiów magisterskich</t>
  </si>
  <si>
    <t>Procentowy udział liczby punktów ECTS w ogólnej liczbie punktów ECTS koniecznej do uzyskania kwalifikacji odpowiadających poziomowi kształcenia w przypadku kierunku przyporządkowanego do więcej niż jednego obszaru kształcenia</t>
  </si>
  <si>
    <t>DYSCYPLINA</t>
  </si>
  <si>
    <t>nauki farmaceutyczne</t>
  </si>
  <si>
    <t>nauki medyczne</t>
  </si>
  <si>
    <t>nauki o zdrowiu</t>
  </si>
  <si>
    <t>nauki biologiczne</t>
  </si>
  <si>
    <t>nauki chemiczne</t>
  </si>
  <si>
    <t>DZIEDZINA</t>
  </si>
  <si>
    <t>nauk medycznych i nauk o zdrowiu</t>
  </si>
  <si>
    <t>nauk ścisłych i przyrodniczych</t>
  </si>
  <si>
    <t>HARMONOGRAM REALIZACJI PROGRAMU STUDIÓW</t>
  </si>
  <si>
    <t xml:space="preserve">Poziom studiów - Profil studiów - Forma studiów: </t>
  </si>
  <si>
    <t>Ziołolecznictwo</t>
  </si>
  <si>
    <t>Kosmetyczne surowce naturalne</t>
  </si>
  <si>
    <t>ZAJĘCIA KSZTAŁCENIA OGÓLNEGO</t>
  </si>
  <si>
    <t>ZAJĘCIA KSZTAŁCENIA PODSTAWOWEGO</t>
  </si>
  <si>
    <t>ZAJĘCIA KSZTAŁCENIA KIERUNKOWEGO</t>
  </si>
  <si>
    <t>ZAJĘCIA SPECJALISTYCZNE</t>
  </si>
  <si>
    <t>ZAJĘCIA DYPLOMUJĄCE</t>
  </si>
  <si>
    <t>3.</t>
  </si>
  <si>
    <t>Nazwa zajęć</t>
  </si>
  <si>
    <t>D.</t>
  </si>
  <si>
    <t xml:space="preserve">KOSMETOLOGIA </t>
  </si>
  <si>
    <t>Studia I stopnia, profil praktyczny, studia stacjonarne</t>
  </si>
  <si>
    <t>Praktyki zawodowe realizowane w zakładzie pracy</t>
  </si>
  <si>
    <t>symbol efektu</t>
  </si>
  <si>
    <t>13.</t>
  </si>
  <si>
    <t>Język obcy</t>
  </si>
  <si>
    <t>1.</t>
  </si>
  <si>
    <t>8.</t>
  </si>
  <si>
    <t>Język obcy specjalistyczny</t>
  </si>
  <si>
    <t>Planowanie i prowadzenie działalności gospodarczej</t>
  </si>
  <si>
    <t>14.</t>
  </si>
  <si>
    <t>Pedagogika ogólna z elementami pedagogiki zdrowotnej</t>
  </si>
  <si>
    <t>15.</t>
  </si>
  <si>
    <t>Psychologia ogólna</t>
  </si>
  <si>
    <t>16.</t>
  </si>
  <si>
    <t>Efekty</t>
  </si>
  <si>
    <t>42a. / 42b.</t>
  </si>
  <si>
    <t>Warsztat przygotowujący do egzaminu dyplomowego:</t>
  </si>
  <si>
    <t>nauki ścisłe i przyrodnicze</t>
  </si>
  <si>
    <t>Egzamin dyplomowy</t>
  </si>
  <si>
    <t>**</t>
  </si>
  <si>
    <t xml:space="preserve">zajęcia prowadzone częściowo w języku angielskim </t>
  </si>
  <si>
    <t>Chemia kosmetyczna**</t>
  </si>
  <si>
    <t>Kosmetologia pielęgnacyjna**</t>
  </si>
  <si>
    <t>Wizaż i stylizacja**</t>
  </si>
  <si>
    <t>Dermatologia**</t>
  </si>
  <si>
    <t>Podstawy alergologii**</t>
  </si>
  <si>
    <t>Zasady prawidłowego żywienia i dietetyka** / Żywność funkcjonalna i suplementacja**</t>
  </si>
  <si>
    <r>
      <rPr>
        <sz val="14"/>
        <rFont val="Arial"/>
        <family val="2"/>
        <charset val="238"/>
      </rPr>
      <t>Cykl kształcenia rozpoczynający się w roku akademickim</t>
    </r>
    <r>
      <rPr>
        <b/>
        <sz val="14"/>
        <rFont val="Arial"/>
        <family val="2"/>
        <charset val="238"/>
      </rPr>
      <t xml:space="preserve"> 2022/2023</t>
    </r>
  </si>
  <si>
    <t>2.</t>
  </si>
  <si>
    <t>Komunikacja interpersonalna**</t>
  </si>
  <si>
    <t>Autoprezentacja i wystąpienia publiczne</t>
  </si>
  <si>
    <t>Filozofia</t>
  </si>
  <si>
    <t>Kultura bycia i języka</t>
  </si>
  <si>
    <t>Etyka zawodowa</t>
  </si>
  <si>
    <t>Efektywne metody uczenia się</t>
  </si>
  <si>
    <t>Ziołolecznictwo / Farmakognozja</t>
  </si>
  <si>
    <t>Techniki relaksacyjne / Psychoedukacja</t>
  </si>
  <si>
    <t>Podstawy toksykologii** / Toksykologia związków kosmetycznych**</t>
  </si>
  <si>
    <t>Ustawodawstwo kosmetyczne / GMP wytwarzania kosmetyków</t>
  </si>
  <si>
    <t>Podstawy fizjoterapii i masażu** / Podstawy medycyny fizykalnej**</t>
  </si>
  <si>
    <t>Techniki informacyjne w marketingu usług kosmetycznych / Techniki informacyjne w zarządzaniu gabinetami kosmetycznymi</t>
  </si>
  <si>
    <t>Podstawy anatomii**</t>
  </si>
  <si>
    <t>Farmakologia** / Postępowanie farmakologiczne w wybranych jednostkach chorobowych**</t>
  </si>
  <si>
    <t>Medycyna estetyczna / Refleksoterapia</t>
  </si>
  <si>
    <t>33.</t>
  </si>
  <si>
    <t>36.</t>
  </si>
  <si>
    <t>39a. / 39b.</t>
  </si>
  <si>
    <t>40a. / 40b.</t>
  </si>
  <si>
    <t>41a. / 41b.</t>
  </si>
  <si>
    <t>48a. / 48b.</t>
  </si>
  <si>
    <t>49a. / 49b.</t>
  </si>
  <si>
    <t>50a. / 50b.</t>
  </si>
  <si>
    <t>Podstawy podologii / Podstawy makijażu permanentnego</t>
  </si>
  <si>
    <t>Promocja i edukacja zdrowotna / Zdrowie publiczne</t>
  </si>
  <si>
    <t>37a. / 37b.</t>
  </si>
  <si>
    <t>38a. / 38b.</t>
  </si>
  <si>
    <r>
      <t xml:space="preserve">58% </t>
    </r>
    <r>
      <rPr>
        <sz val="10"/>
        <rFont val="Arial"/>
        <family val="2"/>
        <charset val="238"/>
      </rPr>
      <t>obszar nauk o zdrowiu</t>
    </r>
    <r>
      <rPr>
        <b/>
        <sz val="10"/>
        <rFont val="Arial"/>
        <family val="2"/>
        <charset val="238"/>
      </rPr>
      <t xml:space="preserve">
12%</t>
    </r>
    <r>
      <rPr>
        <sz val="10"/>
        <rFont val="Arial"/>
        <family val="2"/>
        <charset val="238"/>
      </rPr>
      <t xml:space="preserve"> obszar nauk farmaceutycznych
</t>
    </r>
    <r>
      <rPr>
        <b/>
        <sz val="10"/>
        <rFont val="Arial"/>
        <family val="2"/>
        <charset val="238"/>
      </rPr>
      <t>10%</t>
    </r>
    <r>
      <rPr>
        <sz val="10"/>
        <rFont val="Arial"/>
        <family val="2"/>
        <charset val="238"/>
      </rPr>
      <t xml:space="preserve"> obszar nauk medycznych
</t>
    </r>
    <r>
      <rPr>
        <b/>
        <sz val="10"/>
        <rFont val="Arial"/>
        <family val="2"/>
        <charset val="238"/>
      </rPr>
      <t>14%</t>
    </r>
    <r>
      <rPr>
        <sz val="10"/>
        <rFont val="Arial"/>
        <family val="2"/>
        <charset val="238"/>
      </rPr>
      <t xml:space="preserve"> obszar nauk chemicznych
</t>
    </r>
    <r>
      <rPr>
        <b/>
        <sz val="10"/>
        <rFont val="Arial"/>
        <family val="2"/>
        <charset val="238"/>
      </rPr>
      <t>6%</t>
    </r>
    <r>
      <rPr>
        <sz val="10"/>
        <rFont val="Arial"/>
        <family val="2"/>
        <charset val="238"/>
      </rPr>
      <t xml:space="preserve"> obszar nauk biologicznych</t>
    </r>
  </si>
  <si>
    <t>29 / 720</t>
  </si>
  <si>
    <t>111 (61,7%)</t>
  </si>
  <si>
    <t>55 (30,6%)</t>
  </si>
  <si>
    <t>n. o zdr.
Z</t>
  </si>
  <si>
    <t>n. biol.
B</t>
  </si>
  <si>
    <t>n. chem.
CH</t>
  </si>
  <si>
    <t>n. med.
M</t>
  </si>
  <si>
    <t>n. farm.
F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</si>
  <si>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</si>
  <si>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</si>
  <si>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</si>
  <si>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</si>
  <si>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</si>
  <si>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</si>
  <si>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</si>
  <si>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</si>
  <si>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</si>
  <si>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</si>
  <si>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</si>
  <si>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</si>
  <si>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</si>
  <si>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</si>
  <si>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</si>
  <si>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</si>
  <si>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</si>
  <si>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</si>
  <si>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</si>
  <si>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</si>
  <si>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</si>
  <si>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</si>
  <si>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</si>
  <si>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</si>
  <si>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K_U05</t>
  </si>
  <si>
    <t>K_U04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</si>
  <si>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</si>
  <si>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</si>
  <si>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</si>
  <si>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</si>
  <si>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</si>
  <si>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</si>
  <si>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</si>
  <si>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</si>
  <si>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</si>
  <si>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</si>
  <si>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</si>
  <si>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</si>
  <si>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</si>
  <si>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</si>
  <si>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</si>
  <si>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</si>
  <si>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</si>
  <si>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</si>
  <si>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</si>
  <si>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</si>
  <si>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</si>
  <si>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</si>
  <si>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Symbol efektu uczenia się</t>
  </si>
  <si>
    <t>Lp.</t>
  </si>
  <si>
    <t>x</t>
  </si>
  <si>
    <t>Warsztat przygotowujący do egzaminu dyplomowego</t>
  </si>
  <si>
    <t>50a.</t>
  </si>
  <si>
    <t>50b.</t>
  </si>
  <si>
    <t>Zdrowie publiczne</t>
  </si>
  <si>
    <t>Dermatologia</t>
  </si>
  <si>
    <t>Wizaż i stylizacja</t>
  </si>
  <si>
    <t>Podstawy alergologii</t>
  </si>
  <si>
    <t>Kosmetologia pielęgnacyjna</t>
  </si>
  <si>
    <t>Chemia kosmetyczna</t>
  </si>
  <si>
    <t>Podstawy anatomii</t>
  </si>
  <si>
    <t>Promocja i edukacja zdrowotna</t>
  </si>
  <si>
    <t>Farmakognozja</t>
  </si>
  <si>
    <t>Techniki relaksacyjne</t>
  </si>
  <si>
    <t>Psychoedukacja</t>
  </si>
  <si>
    <t>Farmakologia</t>
  </si>
  <si>
    <t>Postępowanie farmakologiczne w wybranych jednostkach chorobowych</t>
  </si>
  <si>
    <t>Medycyna estetyczna</t>
  </si>
  <si>
    <t>Refleksoterapia</t>
  </si>
  <si>
    <t>Towaroznawstwo produktów kosmetycznych</t>
  </si>
  <si>
    <t>Projektowanie kosmetyku</t>
  </si>
  <si>
    <t>Podstawy toksykologii</t>
  </si>
  <si>
    <t>Toksykologia związków kosmetycznych</t>
  </si>
  <si>
    <t>Sensoryka i środki zapachowe</t>
  </si>
  <si>
    <t>Aromaterapia</t>
  </si>
  <si>
    <t>Techniki i zabiegi SPA</t>
  </si>
  <si>
    <t>Balneologia i lecznictwo uzdrowiskowe</t>
  </si>
  <si>
    <t>Zasady prawidłowego żywienia i dietetyka</t>
  </si>
  <si>
    <t>Żywność funkcjonalna i suplementacja</t>
  </si>
  <si>
    <t>GMP wytwarzania kosmetyków</t>
  </si>
  <si>
    <t>Podstawy fizjoterapii i masażu</t>
  </si>
  <si>
    <t>Podstawy podologii</t>
  </si>
  <si>
    <t>Podstawy makijażu permanentnego</t>
  </si>
  <si>
    <t>Techniki informacyjne w marketingu usług kosmetycznych</t>
  </si>
  <si>
    <t>Techniki informacyjne w zarządzaniu gabinetami kosmetycznymi</t>
  </si>
  <si>
    <t>37a.</t>
  </si>
  <si>
    <t>37b.</t>
  </si>
  <si>
    <t>38a.</t>
  </si>
  <si>
    <t>38b.</t>
  </si>
  <si>
    <t>39a.</t>
  </si>
  <si>
    <t>39b.</t>
  </si>
  <si>
    <t>40a.</t>
  </si>
  <si>
    <t>40b.</t>
  </si>
  <si>
    <t>41a.</t>
  </si>
  <si>
    <t>41b.</t>
  </si>
  <si>
    <t>42a.</t>
  </si>
  <si>
    <t>42b.</t>
  </si>
  <si>
    <t>43a.</t>
  </si>
  <si>
    <t>43b.</t>
  </si>
  <si>
    <t>44a.</t>
  </si>
  <si>
    <t>44b.</t>
  </si>
  <si>
    <t>45a.</t>
  </si>
  <si>
    <t>45b.</t>
  </si>
  <si>
    <t>46a.</t>
  </si>
  <si>
    <t>46b.</t>
  </si>
  <si>
    <t>47a.</t>
  </si>
  <si>
    <t>47b.</t>
  </si>
  <si>
    <t>48a.</t>
  </si>
  <si>
    <t>48b.</t>
  </si>
  <si>
    <t>49a.</t>
  </si>
  <si>
    <t>49b.</t>
  </si>
  <si>
    <t>Podstawy medycyny fizykalnej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</si>
</sst>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indexed="8"/>
      <name val="Arial CE"/>
      <charset val="238"/>
    </font>
    <font>
      <sz val="18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63"/>
      <name val="Arial CE"/>
      <charset val="238"/>
    </font>
    <font>
      <i/>
      <sz val="10"/>
      <color indexed="23"/>
      <name val="Arial CE"/>
      <charset val="238"/>
    </font>
    <font>
      <sz val="10"/>
      <color indexed="17"/>
      <name val="Arial CE"/>
      <charset val="238"/>
    </font>
    <font>
      <sz val="10"/>
      <color indexed="19"/>
      <name val="Arial CE"/>
      <charset val="238"/>
    </font>
    <font>
      <sz val="10"/>
      <color indexed="16"/>
      <name val="Arial CE"/>
      <charset val="238"/>
    </font>
    <font>
      <b/>
      <sz val="10"/>
      <color indexed="9"/>
      <name val="Arial CE"/>
      <charset val="238"/>
    </font>
    <font>
      <b/>
      <sz val="10"/>
      <color indexed="8"/>
      <name val="Arial CE"/>
      <charset val="238"/>
    </font>
    <font>
      <sz val="10"/>
      <color indexed="9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 Narrow"/>
      <family val="2"/>
      <charset val="238"/>
    </font>
    <font>
      <b/>
      <i/>
      <sz val="10"/>
      <color indexed="4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24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7030A0"/>
        <bgColor indexed="26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5" fillId="0" borderId="0"/>
    <xf numFmtId="0" fontId="6" fillId="8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21">
    <xf numFmtId="0" fontId="0" fillId="0" borderId="0" xfId="0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2" xfId="0" applyFont="1" applyBorder="1"/>
    <xf numFmtId="0" fontId="14" fillId="0" borderId="4" xfId="0" applyFont="1" applyBorder="1"/>
    <xf numFmtId="0" fontId="24" fillId="0" borderId="0" xfId="0" applyFont="1"/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5" fillId="0" borderId="0" xfId="0" applyFont="1"/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4" fillId="9" borderId="12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textRotation="90"/>
    </xf>
    <xf numFmtId="0" fontId="23" fillId="7" borderId="15" xfId="0" applyFont="1" applyFill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 textRotation="90"/>
    </xf>
    <xf numFmtId="0" fontId="23" fillId="10" borderId="18" xfId="0" applyFont="1" applyFill="1" applyBorder="1" applyAlignment="1">
      <alignment horizontal="center" vertical="center" textRotation="90" wrapText="1"/>
    </xf>
    <xf numFmtId="0" fontId="18" fillId="9" borderId="8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9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/>
    </xf>
    <xf numFmtId="0" fontId="0" fillId="11" borderId="31" xfId="13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8" fillId="9" borderId="37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left" vertical="center" wrapText="1"/>
    </xf>
    <xf numFmtId="0" fontId="23" fillId="9" borderId="38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42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8" fillId="9" borderId="44" xfId="0" applyFont="1" applyFill="1" applyBorder="1" applyAlignment="1">
      <alignment horizontal="left"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8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6" xfId="0" applyFont="1" applyBorder="1" applyAlignment="1">
      <alignment horizontal="left" vertical="center"/>
    </xf>
    <xf numFmtId="0" fontId="18" fillId="9" borderId="38" xfId="0" applyFont="1" applyFill="1" applyBorder="1" applyAlignment="1">
      <alignment horizontal="left" vertical="center" wrapText="1"/>
    </xf>
    <xf numFmtId="0" fontId="15" fillId="9" borderId="23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7" borderId="29" xfId="0" applyFont="1" applyFill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/>
    </xf>
    <xf numFmtId="0" fontId="24" fillId="0" borderId="42" xfId="0" applyFont="1" applyBorder="1"/>
    <xf numFmtId="0" fontId="24" fillId="0" borderId="4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20" fillId="9" borderId="38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 wrapText="1"/>
    </xf>
    <xf numFmtId="0" fontId="23" fillId="12" borderId="53" xfId="0" applyFont="1" applyFill="1" applyBorder="1" applyAlignment="1">
      <alignment horizontal="center" vertical="center"/>
    </xf>
    <xf numFmtId="0" fontId="18" fillId="12" borderId="54" xfId="0" applyFont="1" applyFill="1" applyBorder="1" applyAlignment="1">
      <alignment horizontal="center" vertical="center"/>
    </xf>
    <xf numFmtId="0" fontId="23" fillId="12" borderId="0" xfId="0" applyFont="1" applyFill="1" applyAlignment="1">
      <alignment horizontal="center" vertical="center"/>
    </xf>
    <xf numFmtId="0" fontId="28" fillId="12" borderId="55" xfId="0" applyFont="1" applyFill="1" applyBorder="1" applyAlignment="1">
      <alignment horizontal="center" vertical="center"/>
    </xf>
    <xf numFmtId="0" fontId="23" fillId="12" borderId="4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7" fillId="14" borderId="22" xfId="0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0" fontId="14" fillId="7" borderId="57" xfId="0" applyFont="1" applyFill="1" applyBorder="1" applyAlignment="1">
      <alignment horizontal="center" vertical="center"/>
    </xf>
    <xf numFmtId="0" fontId="18" fillId="15" borderId="58" xfId="0" applyFont="1" applyFill="1" applyBorder="1" applyAlignment="1">
      <alignment vertical="center"/>
    </xf>
    <xf numFmtId="0" fontId="18" fillId="15" borderId="59" xfId="0" applyFont="1" applyFill="1" applyBorder="1" applyAlignment="1">
      <alignment vertical="center"/>
    </xf>
    <xf numFmtId="0" fontId="18" fillId="15" borderId="60" xfId="0" applyFont="1" applyFill="1" applyBorder="1" applyAlignment="1">
      <alignment vertical="center"/>
    </xf>
    <xf numFmtId="10" fontId="42" fillId="20" borderId="61" xfId="0" applyNumberFormat="1" applyFont="1" applyFill="1" applyBorder="1" applyAlignment="1">
      <alignment horizontal="center" vertical="center"/>
    </xf>
    <xf numFmtId="0" fontId="36" fillId="0" borderId="0" xfId="0" applyFont="1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/>
    <xf numFmtId="0" fontId="38" fillId="0" borderId="0" xfId="0" applyFont="1"/>
    <xf numFmtId="0" fontId="15" fillId="0" borderId="62" xfId="0" applyFont="1" applyBorder="1" applyAlignment="1">
      <alignment horizontal="left" vertical="center" wrapText="1"/>
    </xf>
    <xf numFmtId="0" fontId="14" fillId="7" borderId="63" xfId="0" applyFont="1" applyFill="1" applyBorder="1" applyAlignment="1">
      <alignment horizontal="center" vertical="center"/>
    </xf>
    <xf numFmtId="0" fontId="15" fillId="9" borderId="64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6" fillId="7" borderId="69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7" borderId="72" xfId="0" applyFont="1" applyFill="1" applyBorder="1" applyAlignment="1">
      <alignment horizontal="center" vertical="center"/>
    </xf>
    <xf numFmtId="0" fontId="14" fillId="10" borderId="73" xfId="0" applyFont="1" applyFill="1" applyBorder="1" applyAlignment="1">
      <alignment horizontal="center" vertical="center"/>
    </xf>
    <xf numFmtId="0" fontId="23" fillId="9" borderId="55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10" borderId="75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39" fillId="11" borderId="46" xfId="13" applyFont="1" applyFill="1" applyBorder="1" applyAlignment="1">
      <alignment horizontal="left" vertical="center"/>
    </xf>
    <xf numFmtId="0" fontId="0" fillId="11" borderId="78" xfId="13" applyFont="1" applyFill="1" applyBorder="1" applyAlignment="1">
      <alignment horizontal="center" vertical="center" wrapText="1"/>
    </xf>
    <xf numFmtId="0" fontId="0" fillId="11" borderId="78" xfId="13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 wrapText="1"/>
    </xf>
    <xf numFmtId="0" fontId="0" fillId="0" borderId="35" xfId="13" applyFont="1" applyBorder="1" applyAlignment="1">
      <alignment horizontal="left" vertical="center"/>
    </xf>
    <xf numFmtId="0" fontId="0" fillId="0" borderId="42" xfId="13" applyFont="1" applyBorder="1" applyAlignment="1">
      <alignment horizontal="center" vertical="center"/>
    </xf>
    <xf numFmtId="0" fontId="27" fillId="11" borderId="78" xfId="13" applyFont="1" applyFill="1" applyBorder="1" applyAlignment="1">
      <alignment horizontal="center" wrapText="1"/>
    </xf>
    <xf numFmtId="0" fontId="15" fillId="0" borderId="77" xfId="0" applyFont="1" applyBorder="1" applyAlignment="1">
      <alignment horizontal="center"/>
    </xf>
    <xf numFmtId="0" fontId="18" fillId="9" borderId="82" xfId="0" applyFont="1" applyFill="1" applyBorder="1" applyAlignment="1">
      <alignment horizontal="center" vertical="center"/>
    </xf>
    <xf numFmtId="0" fontId="18" fillId="9" borderId="83" xfId="0" applyFont="1" applyFill="1" applyBorder="1" applyAlignment="1">
      <alignment horizontal="left" vertical="center" wrapText="1"/>
    </xf>
    <xf numFmtId="0" fontId="23" fillId="10" borderId="43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left" vertical="center"/>
    </xf>
    <xf numFmtId="0" fontId="14" fillId="0" borderId="84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1" fontId="23" fillId="10" borderId="88" xfId="0" applyNumberFormat="1" applyFont="1" applyFill="1" applyBorder="1" applyAlignment="1">
      <alignment horizontal="center" vertic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left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0" fillId="9" borderId="30" xfId="0" applyFont="1" applyFill="1" applyBorder="1" applyAlignment="1">
      <alignment horizontal="center" vertical="center" wrapText="1"/>
    </xf>
    <xf numFmtId="0" fontId="28" fillId="12" borderId="30" xfId="0" applyFont="1" applyFill="1" applyBorder="1" applyAlignment="1">
      <alignment horizontal="center" vertical="center"/>
    </xf>
    <xf numFmtId="0" fontId="28" fillId="12" borderId="94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 wrapText="1"/>
    </xf>
    <xf numFmtId="0" fontId="15" fillId="0" borderId="95" xfId="0" applyFont="1" applyBorder="1" applyAlignment="1">
      <alignment horizontal="center"/>
    </xf>
    <xf numFmtId="0" fontId="20" fillId="9" borderId="94" xfId="0" applyFont="1" applyFill="1" applyBorder="1" applyAlignment="1">
      <alignment horizontal="center" vertical="center" wrapText="1"/>
    </xf>
    <xf numFmtId="0" fontId="18" fillId="9" borderId="94" xfId="0" applyFont="1" applyFill="1" applyBorder="1" applyAlignment="1">
      <alignment horizontal="center" vertical="center"/>
    </xf>
    <xf numFmtId="0" fontId="20" fillId="9" borderId="94" xfId="0" applyFont="1" applyFill="1" applyBorder="1" applyAlignment="1">
      <alignment horizontal="center" vertical="center"/>
    </xf>
    <xf numFmtId="0" fontId="18" fillId="9" borderId="94" xfId="0" applyFont="1" applyFill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0" fillId="11" borderId="97" xfId="13" applyFont="1" applyFill="1" applyBorder="1" applyAlignment="1">
      <alignment horizontal="center" wrapText="1"/>
    </xf>
    <xf numFmtId="0" fontId="27" fillId="11" borderId="95" xfId="13" applyFont="1" applyFill="1" applyBorder="1" applyAlignment="1">
      <alignment horizontal="center" wrapText="1"/>
    </xf>
    <xf numFmtId="0" fontId="27" fillId="11" borderId="98" xfId="13" applyFont="1" applyFill="1" applyBorder="1" applyAlignment="1">
      <alignment horizontal="center" wrapText="1"/>
    </xf>
    <xf numFmtId="0" fontId="0" fillId="11" borderId="95" xfId="13" applyFont="1" applyFill="1" applyBorder="1" applyAlignment="1">
      <alignment horizontal="center" vertical="center" wrapText="1"/>
    </xf>
    <xf numFmtId="0" fontId="17" fillId="11" borderId="95" xfId="0" applyFont="1" applyFill="1" applyBorder="1" applyAlignment="1">
      <alignment horizontal="center" vertical="center" wrapText="1"/>
    </xf>
    <xf numFmtId="0" fontId="27" fillId="11" borderId="95" xfId="13" applyFont="1" applyFill="1" applyBorder="1" applyAlignment="1">
      <alignment horizontal="center" vertical="center" wrapText="1"/>
    </xf>
    <xf numFmtId="0" fontId="0" fillId="11" borderId="96" xfId="13" applyFont="1" applyFill="1" applyBorder="1" applyAlignment="1">
      <alignment horizontal="center" vertical="center"/>
    </xf>
    <xf numFmtId="0" fontId="0" fillId="11" borderId="95" xfId="13" applyFont="1" applyFill="1" applyBorder="1" applyAlignment="1">
      <alignment horizontal="center" vertical="center"/>
    </xf>
    <xf numFmtId="0" fontId="0" fillId="11" borderId="98" xfId="13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18" fillId="9" borderId="99" xfId="0" applyFont="1" applyFill="1" applyBorder="1" applyAlignment="1">
      <alignment horizontal="center" vertical="center"/>
    </xf>
    <xf numFmtId="0" fontId="14" fillId="7" borderId="100" xfId="0" applyFont="1" applyFill="1" applyBorder="1" applyAlignment="1">
      <alignment horizontal="center" vertical="center"/>
    </xf>
    <xf numFmtId="0" fontId="14" fillId="7" borderId="101" xfId="0" applyFont="1" applyFill="1" applyBorder="1" applyAlignment="1">
      <alignment horizontal="center" vertical="center"/>
    </xf>
    <xf numFmtId="0" fontId="17" fillId="11" borderId="103" xfId="13" applyFont="1" applyFill="1" applyBorder="1" applyAlignment="1">
      <alignment horizontal="center" vertical="center" wrapText="1"/>
    </xf>
    <xf numFmtId="0" fontId="23" fillId="12" borderId="69" xfId="0" applyFont="1" applyFill="1" applyBorder="1" applyAlignment="1">
      <alignment horizontal="center" vertical="center"/>
    </xf>
    <xf numFmtId="0" fontId="23" fillId="12" borderId="83" xfId="0" applyFont="1" applyFill="1" applyBorder="1" applyAlignment="1">
      <alignment horizontal="center" vertical="center"/>
    </xf>
    <xf numFmtId="0" fontId="23" fillId="12" borderId="104" xfId="0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5" fillId="0" borderId="10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15" fillId="0" borderId="107" xfId="0" applyFont="1" applyBorder="1" applyAlignment="1">
      <alignment vertical="center"/>
    </xf>
    <xf numFmtId="0" fontId="15" fillId="0" borderId="108" xfId="0" applyFont="1" applyBorder="1" applyAlignment="1">
      <alignment vertical="center"/>
    </xf>
    <xf numFmtId="0" fontId="15" fillId="0" borderId="109" xfId="0" applyFont="1" applyBorder="1" applyAlignment="1">
      <alignment vertical="center"/>
    </xf>
    <xf numFmtId="0" fontId="15" fillId="0" borderId="110" xfId="0" applyFont="1" applyBorder="1" applyAlignment="1">
      <alignment vertical="center"/>
    </xf>
    <xf numFmtId="0" fontId="15" fillId="0" borderId="111" xfId="0" applyFont="1" applyBorder="1" applyAlignment="1">
      <alignment vertical="center"/>
    </xf>
    <xf numFmtId="0" fontId="15" fillId="0" borderId="112" xfId="0" applyFont="1" applyBorder="1" applyAlignment="1">
      <alignment vertical="center"/>
    </xf>
    <xf numFmtId="0" fontId="15" fillId="0" borderId="113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16" xfId="0" applyFont="1" applyBorder="1" applyAlignment="1">
      <alignment vertical="center"/>
    </xf>
    <xf numFmtId="0" fontId="15" fillId="0" borderId="117" xfId="0" applyFont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0" fontId="15" fillId="0" borderId="120" xfId="0" applyFont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5" fillId="0" borderId="122" xfId="0" applyFont="1" applyBorder="1" applyAlignment="1">
      <alignment vertical="center"/>
    </xf>
    <xf numFmtId="0" fontId="15" fillId="0" borderId="123" xfId="0" applyFont="1" applyBorder="1" applyAlignment="1">
      <alignment vertical="center"/>
    </xf>
    <xf numFmtId="0" fontId="15" fillId="0" borderId="124" xfId="0" applyFont="1" applyBorder="1" applyAlignment="1">
      <alignment vertical="center"/>
    </xf>
    <xf numFmtId="0" fontId="39" fillId="22" borderId="46" xfId="13" applyFont="1" applyFill="1" applyBorder="1" applyAlignment="1">
      <alignment horizontal="left" vertical="center"/>
    </xf>
    <xf numFmtId="0" fontId="15" fillId="17" borderId="62" xfId="0" applyFont="1" applyFill="1" applyBorder="1" applyAlignment="1">
      <alignment horizontal="left" vertical="center" wrapText="1"/>
    </xf>
    <xf numFmtId="0" fontId="15" fillId="17" borderId="46" xfId="0" applyFont="1" applyFill="1" applyBorder="1" applyAlignment="1">
      <alignment horizontal="left" vertical="center" wrapText="1"/>
    </xf>
    <xf numFmtId="0" fontId="15" fillId="20" borderId="62" xfId="0" applyFont="1" applyFill="1" applyBorder="1" applyAlignment="1">
      <alignment horizontal="left" vertical="center" wrapText="1"/>
    </xf>
    <xf numFmtId="0" fontId="15" fillId="20" borderId="46" xfId="0" applyFont="1" applyFill="1" applyBorder="1" applyAlignment="1">
      <alignment horizontal="left" vertical="center"/>
    </xf>
    <xf numFmtId="0" fontId="15" fillId="17" borderId="45" xfId="0" applyFont="1" applyFill="1" applyBorder="1" applyAlignment="1">
      <alignment horizontal="left" vertical="center"/>
    </xf>
    <xf numFmtId="0" fontId="15" fillId="17" borderId="46" xfId="0" applyFont="1" applyFill="1" applyBorder="1" applyAlignment="1">
      <alignment horizontal="left" vertical="center"/>
    </xf>
    <xf numFmtId="0" fontId="15" fillId="17" borderId="79" xfId="0" applyFont="1" applyFill="1" applyBorder="1" applyAlignment="1">
      <alignment horizontal="left" vertical="center"/>
    </xf>
    <xf numFmtId="49" fontId="15" fillId="17" borderId="6" xfId="0" applyNumberFormat="1" applyFont="1" applyFill="1" applyBorder="1" applyAlignment="1">
      <alignment horizontal="left" vertical="center" wrapText="1"/>
    </xf>
    <xf numFmtId="0" fontId="15" fillId="17" borderId="76" xfId="0" applyFont="1" applyFill="1" applyBorder="1" applyAlignment="1">
      <alignment horizontal="left"/>
    </xf>
    <xf numFmtId="49" fontId="15" fillId="17" borderId="48" xfId="0" applyNumberFormat="1" applyFont="1" applyFill="1" applyBorder="1" applyAlignment="1">
      <alignment horizontal="left" vertical="center" wrapText="1"/>
    </xf>
    <xf numFmtId="0" fontId="15" fillId="17" borderId="47" xfId="0" applyFont="1" applyFill="1" applyBorder="1" applyAlignment="1">
      <alignment horizontal="left" vertical="center" wrapText="1"/>
    </xf>
    <xf numFmtId="0" fontId="15" fillId="16" borderId="45" xfId="0" applyFont="1" applyFill="1" applyBorder="1" applyAlignment="1">
      <alignment horizontal="left" vertical="center"/>
    </xf>
    <xf numFmtId="0" fontId="15" fillId="16" borderId="46" xfId="0" applyFont="1" applyFill="1" applyBorder="1" applyAlignment="1">
      <alignment horizontal="left" vertical="center"/>
    </xf>
    <xf numFmtId="0" fontId="39" fillId="23" borderId="46" xfId="13" applyFont="1" applyFill="1" applyBorder="1" applyAlignment="1">
      <alignment horizontal="left" vertical="center"/>
    </xf>
    <xf numFmtId="49" fontId="15" fillId="17" borderId="46" xfId="0" applyNumberFormat="1" applyFont="1" applyFill="1" applyBorder="1" applyAlignment="1">
      <alignment horizontal="left" vertical="center" wrapText="1"/>
    </xf>
    <xf numFmtId="0" fontId="2" fillId="0" borderId="0" xfId="18"/>
    <xf numFmtId="0" fontId="14" fillId="7" borderId="133" xfId="0" applyFont="1" applyFill="1" applyBorder="1" applyAlignment="1">
      <alignment horizontal="center" vertical="center"/>
    </xf>
    <xf numFmtId="0" fontId="14" fillId="7" borderId="134" xfId="0" applyFont="1" applyFill="1" applyBorder="1" applyAlignment="1">
      <alignment horizontal="center" vertical="center"/>
    </xf>
    <xf numFmtId="0" fontId="14" fillId="7" borderId="135" xfId="0" applyFont="1" applyFill="1" applyBorder="1" applyAlignment="1">
      <alignment horizontal="center" vertical="center"/>
    </xf>
    <xf numFmtId="0" fontId="14" fillId="7" borderId="136" xfId="0" applyFont="1" applyFill="1" applyBorder="1" applyAlignment="1">
      <alignment horizontal="center" vertical="center"/>
    </xf>
    <xf numFmtId="0" fontId="14" fillId="7" borderId="137" xfId="0" applyFont="1" applyFill="1" applyBorder="1" applyAlignment="1">
      <alignment horizontal="center" vertical="center"/>
    </xf>
    <xf numFmtId="0" fontId="14" fillId="7" borderId="134" xfId="0" applyFont="1" applyFill="1" applyBorder="1" applyAlignment="1">
      <alignment horizontal="center"/>
    </xf>
    <xf numFmtId="0" fontId="14" fillId="7" borderId="138" xfId="0" applyFont="1" applyFill="1" applyBorder="1" applyAlignment="1">
      <alignment horizontal="center" vertical="center"/>
    </xf>
    <xf numFmtId="0" fontId="2" fillId="0" borderId="0" xfId="18" applyFill="1"/>
    <xf numFmtId="0" fontId="43" fillId="0" borderId="0" xfId="18" applyFont="1" applyFill="1"/>
    <xf numFmtId="10" fontId="42" fillId="16" borderId="61" xfId="0" applyNumberFormat="1" applyFont="1" applyFill="1" applyBorder="1" applyAlignment="1">
      <alignment horizontal="center" vertical="center"/>
    </xf>
    <xf numFmtId="10" fontId="42" fillId="17" borderId="61" xfId="0" applyNumberFormat="1" applyFont="1" applyFill="1" applyBorder="1" applyAlignment="1">
      <alignment horizontal="center" vertical="center"/>
    </xf>
    <xf numFmtId="10" fontId="42" fillId="18" borderId="61" xfId="0" applyNumberFormat="1" applyFont="1" applyFill="1" applyBorder="1" applyAlignment="1">
      <alignment horizontal="center" vertical="center"/>
    </xf>
    <xf numFmtId="10" fontId="42" fillId="19" borderId="61" xfId="0" applyNumberFormat="1" applyFont="1" applyFill="1" applyBorder="1" applyAlignment="1">
      <alignment horizontal="center" vertical="center"/>
    </xf>
    <xf numFmtId="0" fontId="39" fillId="24" borderId="46" xfId="13" applyFont="1" applyFill="1" applyBorder="1" applyAlignment="1">
      <alignment horizontal="left" vertical="center"/>
    </xf>
    <xf numFmtId="0" fontId="15" fillId="19" borderId="26" xfId="0" applyFont="1" applyFill="1" applyBorder="1" applyAlignment="1">
      <alignment horizontal="left" vertical="center"/>
    </xf>
    <xf numFmtId="0" fontId="15" fillId="19" borderId="45" xfId="0" applyFont="1" applyFill="1" applyBorder="1" applyAlignment="1">
      <alignment horizontal="left" vertical="center"/>
    </xf>
    <xf numFmtId="0" fontId="15" fillId="19" borderId="46" xfId="0" applyFont="1" applyFill="1" applyBorder="1" applyAlignment="1">
      <alignment horizontal="left" vertical="center"/>
    </xf>
    <xf numFmtId="0" fontId="15" fillId="19" borderId="46" xfId="0" applyFont="1" applyFill="1" applyBorder="1" applyAlignment="1">
      <alignment horizontal="left" vertical="center" wrapText="1"/>
    </xf>
    <xf numFmtId="2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20" borderId="46" xfId="0" applyFont="1" applyFill="1" applyBorder="1" applyAlignment="1">
      <alignment horizontal="left" vertical="center" wrapText="1"/>
    </xf>
    <xf numFmtId="0" fontId="15" fillId="0" borderId="9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5" fillId="17" borderId="46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15" fillId="0" borderId="76" xfId="0" applyFont="1" applyFill="1" applyBorder="1" applyAlignment="1">
      <alignment horizontal="left"/>
    </xf>
    <xf numFmtId="49" fontId="15" fillId="0" borderId="48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77" xfId="13" applyFont="1" applyFill="1" applyBorder="1" applyAlignment="1">
      <alignment horizontal="center" vertical="center"/>
    </xf>
    <xf numFmtId="0" fontId="0" fillId="0" borderId="78" xfId="13" applyFont="1" applyFill="1" applyBorder="1" applyAlignment="1">
      <alignment horizontal="center" vertical="center"/>
    </xf>
    <xf numFmtId="0" fontId="27" fillId="0" borderId="78" xfId="13" applyFont="1" applyFill="1" applyBorder="1" applyAlignment="1">
      <alignment horizontal="center" vertical="center" wrapText="1"/>
    </xf>
    <xf numFmtId="0" fontId="0" fillId="0" borderId="78" xfId="13" applyFont="1" applyFill="1" applyBorder="1" applyAlignment="1">
      <alignment horizontal="center" vertical="center" wrapText="1"/>
    </xf>
    <xf numFmtId="0" fontId="0" fillId="0" borderId="31" xfId="13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left" vertical="center"/>
    </xf>
    <xf numFmtId="0" fontId="45" fillId="0" borderId="81" xfId="13" applyFont="1" applyBorder="1" applyAlignment="1">
      <alignment horizontal="center" vertical="center" wrapText="1"/>
    </xf>
    <xf numFmtId="0" fontId="39" fillId="11" borderId="140" xfId="13" applyFont="1" applyFill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/>
    </xf>
    <xf numFmtId="0" fontId="39" fillId="0" borderId="46" xfId="0" applyFont="1" applyBorder="1" applyAlignment="1">
      <alignment horizontal="left" vertical="center"/>
    </xf>
    <xf numFmtId="0" fontId="39" fillId="11" borderId="31" xfId="13" applyFont="1" applyFill="1" applyBorder="1" applyAlignment="1">
      <alignment horizontal="center" vertical="center" wrapText="1"/>
    </xf>
    <xf numFmtId="0" fontId="45" fillId="11" borderId="46" xfId="13" applyFont="1" applyFill="1" applyBorder="1" applyAlignment="1">
      <alignment horizontal="left" vertical="center"/>
    </xf>
    <xf numFmtId="0" fontId="39" fillId="11" borderId="31" xfId="13" applyFont="1" applyFill="1" applyBorder="1" applyAlignment="1">
      <alignment horizontal="center" vertical="center"/>
    </xf>
    <xf numFmtId="0" fontId="39" fillId="0" borderId="31" xfId="13" applyFont="1" applyBorder="1" applyAlignment="1">
      <alignment horizontal="center" vertical="center" wrapText="1"/>
    </xf>
    <xf numFmtId="0" fontId="39" fillId="0" borderId="31" xfId="13" applyFont="1" applyBorder="1" applyAlignment="1">
      <alignment horizontal="center" vertical="center"/>
    </xf>
    <xf numFmtId="0" fontId="45" fillId="11" borderId="31" xfId="13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/>
    </xf>
    <xf numFmtId="0" fontId="39" fillId="0" borderId="79" xfId="0" applyFont="1" applyBorder="1" applyAlignment="1">
      <alignment horizontal="left" vertical="center"/>
    </xf>
    <xf numFmtId="0" fontId="18" fillId="9" borderId="141" xfId="0" applyFont="1" applyFill="1" applyBorder="1" applyAlignment="1">
      <alignment horizontal="center" vertical="center"/>
    </xf>
    <xf numFmtId="0" fontId="18" fillId="9" borderId="142" xfId="0" applyFont="1" applyFill="1" applyBorder="1" applyAlignment="1">
      <alignment horizontal="left" vertical="center" wrapText="1"/>
    </xf>
    <xf numFmtId="0" fontId="18" fillId="9" borderId="142" xfId="0" applyFont="1" applyFill="1" applyBorder="1" applyAlignment="1">
      <alignment horizontal="center" vertical="center" wrapText="1"/>
    </xf>
    <xf numFmtId="0" fontId="18" fillId="9" borderId="143" xfId="0" applyFont="1" applyFill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/>
    </xf>
    <xf numFmtId="0" fontId="45" fillId="0" borderId="31" xfId="13" applyFont="1" applyFill="1" applyBorder="1" applyAlignment="1">
      <alignment horizontal="center" vertical="center"/>
    </xf>
    <xf numFmtId="0" fontId="45" fillId="0" borderId="78" xfId="13" applyFont="1" applyFill="1" applyBorder="1" applyAlignment="1">
      <alignment horizontal="center" vertical="center" wrapText="1"/>
    </xf>
    <xf numFmtId="0" fontId="0" fillId="0" borderId="102" xfId="13" applyFont="1" applyFill="1" applyBorder="1" applyAlignment="1">
      <alignment horizontal="center" vertical="center" wrapText="1"/>
    </xf>
    <xf numFmtId="0" fontId="0" fillId="0" borderId="81" xfId="13" applyFont="1" applyFill="1" applyBorder="1" applyAlignment="1">
      <alignment horizontal="center" wrapText="1"/>
    </xf>
    <xf numFmtId="0" fontId="45" fillId="0" borderId="78" xfId="13" applyFont="1" applyFill="1" applyBorder="1" applyAlignment="1">
      <alignment horizontal="center" vertical="center"/>
    </xf>
    <xf numFmtId="0" fontId="27" fillId="0" borderId="31" xfId="13" applyFont="1" applyFill="1" applyBorder="1" applyAlignment="1">
      <alignment horizontal="center" vertical="center" wrapText="1"/>
    </xf>
    <xf numFmtId="0" fontId="27" fillId="0" borderId="78" xfId="13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vertical="center"/>
    </xf>
    <xf numFmtId="0" fontId="0" fillId="0" borderId="97" xfId="13" applyFont="1" applyFill="1" applyBorder="1" applyAlignment="1">
      <alignment horizontal="center" wrapText="1"/>
    </xf>
    <xf numFmtId="0" fontId="39" fillId="11" borderId="132" xfId="13" applyFont="1" applyFill="1" applyBorder="1" applyAlignment="1">
      <alignment horizontal="center" vertical="center" wrapText="1"/>
    </xf>
    <xf numFmtId="0" fontId="45" fillId="0" borderId="80" xfId="13" applyFont="1" applyFill="1" applyBorder="1" applyAlignment="1">
      <alignment horizontal="center" vertical="center" wrapText="1"/>
    </xf>
    <xf numFmtId="0" fontId="39" fillId="11" borderId="144" xfId="13" applyFont="1" applyFill="1" applyBorder="1" applyAlignment="1">
      <alignment horizontal="center" vertical="center" wrapText="1"/>
    </xf>
    <xf numFmtId="0" fontId="39" fillId="0" borderId="76" xfId="13" applyFont="1" applyFill="1" applyBorder="1" applyAlignment="1">
      <alignment horizontal="left" vertical="center"/>
    </xf>
    <xf numFmtId="0" fontId="39" fillId="0" borderId="46" xfId="13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left" vertical="center" wrapText="1"/>
    </xf>
    <xf numFmtId="0" fontId="15" fillId="0" borderId="95" xfId="0" applyFont="1" applyFill="1" applyBorder="1" applyAlignment="1">
      <alignment horizontal="center"/>
    </xf>
    <xf numFmtId="0" fontId="39" fillId="0" borderId="62" xfId="13" applyFont="1" applyFill="1" applyBorder="1" applyAlignment="1">
      <alignment horizontal="left" vertical="center"/>
    </xf>
    <xf numFmtId="0" fontId="0" fillId="0" borderId="95" xfId="13" applyFont="1" applyFill="1" applyBorder="1" applyAlignment="1">
      <alignment horizontal="center" vertical="center"/>
    </xf>
    <xf numFmtId="0" fontId="0" fillId="0" borderId="78" xfId="13" applyFont="1" applyFill="1" applyBorder="1" applyAlignment="1">
      <alignment horizontal="center" wrapText="1"/>
    </xf>
    <xf numFmtId="0" fontId="27" fillId="0" borderId="95" xfId="13" applyFont="1" applyFill="1" applyBorder="1" applyAlignment="1">
      <alignment horizontal="center" wrapText="1"/>
    </xf>
    <xf numFmtId="0" fontId="15" fillId="0" borderId="45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39" fillId="20" borderId="62" xfId="13" applyFont="1" applyFill="1" applyBorder="1" applyAlignment="1">
      <alignment horizontal="left" vertical="center"/>
    </xf>
    <xf numFmtId="0" fontId="39" fillId="16" borderId="46" xfId="13" applyFont="1" applyFill="1" applyBorder="1" applyAlignment="1">
      <alignment horizontal="left" vertical="center"/>
    </xf>
    <xf numFmtId="0" fontId="39" fillId="18" borderId="76" xfId="13" applyFont="1" applyFill="1" applyBorder="1" applyAlignment="1">
      <alignment horizontal="left" vertical="center"/>
    </xf>
    <xf numFmtId="49" fontId="15" fillId="16" borderId="46" xfId="0" applyNumberFormat="1" applyFont="1" applyFill="1" applyBorder="1" applyAlignment="1">
      <alignment horizontal="left" vertical="center" wrapText="1"/>
    </xf>
    <xf numFmtId="0" fontId="45" fillId="21" borderId="46" xfId="13" applyFont="1" applyFill="1" applyBorder="1" applyAlignment="1">
      <alignment horizontal="left" vertical="center"/>
    </xf>
    <xf numFmtId="0" fontId="39" fillId="17" borderId="46" xfId="0" applyFont="1" applyFill="1" applyBorder="1" applyAlignment="1">
      <alignment horizontal="left" vertical="center"/>
    </xf>
    <xf numFmtId="0" fontId="39" fillId="17" borderId="62" xfId="0" applyFont="1" applyFill="1" applyBorder="1" applyAlignment="1">
      <alignment horizontal="left" vertical="center"/>
    </xf>
    <xf numFmtId="0" fontId="39" fillId="17" borderId="79" xfId="0" applyFont="1" applyFill="1" applyBorder="1" applyAlignment="1">
      <alignment horizontal="left" vertical="center"/>
    </xf>
    <xf numFmtId="0" fontId="39" fillId="18" borderId="46" xfId="13" applyFont="1" applyFill="1" applyBorder="1" applyAlignment="1">
      <alignment horizontal="left" vertical="center"/>
    </xf>
    <xf numFmtId="0" fontId="34" fillId="0" borderId="0" xfId="0" applyFont="1"/>
    <xf numFmtId="2" fontId="46" fillId="0" borderId="0" xfId="0" applyNumberFormat="1" applyFont="1"/>
    <xf numFmtId="2" fontId="0" fillId="0" borderId="0" xfId="0" applyNumberFormat="1" applyAlignment="1">
      <alignment horizontal="left" vertical="center"/>
    </xf>
    <xf numFmtId="0" fontId="2" fillId="0" borderId="147" xfId="18" applyBorder="1"/>
    <xf numFmtId="0" fontId="2" fillId="0" borderId="147" xfId="18" applyFill="1" applyBorder="1"/>
    <xf numFmtId="0" fontId="43" fillId="0" borderId="147" xfId="18" applyFont="1" applyFill="1" applyBorder="1"/>
    <xf numFmtId="0" fontId="44" fillId="0" borderId="147" xfId="18" applyFont="1" applyFill="1" applyBorder="1"/>
    <xf numFmtId="0" fontId="43" fillId="0" borderId="147" xfId="18" applyFont="1" applyBorder="1" applyAlignment="1">
      <alignment horizontal="center" wrapText="1"/>
    </xf>
    <xf numFmtId="0" fontId="1" fillId="0" borderId="147" xfId="18" applyFont="1" applyBorder="1"/>
    <xf numFmtId="0" fontId="1" fillId="0" borderId="147" xfId="18" applyFont="1" applyFill="1" applyBorder="1"/>
    <xf numFmtId="10" fontId="46" fillId="0" borderId="147" xfId="19" applyNumberFormat="1" applyFont="1" applyBorder="1"/>
    <xf numFmtId="10" fontId="43" fillId="0" borderId="0" xfId="18" applyNumberFormat="1" applyFont="1"/>
    <xf numFmtId="9" fontId="43" fillId="0" borderId="0" xfId="18" applyNumberFormat="1" applyFont="1"/>
    <xf numFmtId="0" fontId="0" fillId="0" borderId="0" xfId="0" applyAlignment="1">
      <alignment horizontal="center" vertical="center"/>
    </xf>
    <xf numFmtId="0" fontId="20" fillId="12" borderId="147" xfId="0" applyFont="1" applyFill="1" applyBorder="1" applyAlignment="1">
      <alignment horizontal="center" vertical="center"/>
    </xf>
    <xf numFmtId="0" fontId="15" fillId="9" borderId="147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14" fillId="7" borderId="147" xfId="0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4" fillId="7" borderId="147" xfId="0" applyFont="1" applyFill="1" applyBorder="1" applyAlignment="1">
      <alignment horizontal="left" vertical="center" wrapText="1"/>
    </xf>
    <xf numFmtId="0" fontId="0" fillId="0" borderId="0" xfId="0" applyFont="1"/>
    <xf numFmtId="0" fontId="15" fillId="9" borderId="14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9" borderId="127" xfId="0" applyFont="1" applyFill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3" fillId="0" borderId="128" xfId="0" applyFont="1" applyBorder="1" applyAlignment="1">
      <alignment horizontal="center"/>
    </xf>
    <xf numFmtId="0" fontId="23" fillId="12" borderId="22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3" fillId="9" borderId="3" xfId="0" applyFont="1" applyFill="1" applyBorder="1" applyAlignment="1">
      <alignment horizontal="center"/>
    </xf>
    <xf numFmtId="0" fontId="23" fillId="9" borderId="125" xfId="0" applyFont="1" applyFill="1" applyBorder="1" applyAlignment="1">
      <alignment horizontal="center"/>
    </xf>
    <xf numFmtId="0" fontId="20" fillId="14" borderId="22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7" fillId="0" borderId="22" xfId="0" applyFont="1" applyBorder="1" applyAlignment="1">
      <alignment horizontal="left" wrapText="1"/>
    </xf>
    <xf numFmtId="0" fontId="32" fillId="0" borderId="129" xfId="0" applyFont="1" applyBorder="1" applyAlignment="1">
      <alignment horizontal="center" vertical="center" wrapText="1"/>
    </xf>
    <xf numFmtId="0" fontId="34" fillId="0" borderId="125" xfId="0" applyFont="1" applyBorder="1" applyAlignment="1">
      <alignment horizontal="center" vertical="center" wrapText="1"/>
    </xf>
    <xf numFmtId="0" fontId="17" fillId="0" borderId="130" xfId="0" applyFont="1" applyBorder="1" applyAlignment="1">
      <alignment horizontal="left" vertical="center" wrapText="1"/>
    </xf>
    <xf numFmtId="1" fontId="17" fillId="0" borderId="29" xfId="0" applyNumberFormat="1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13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12" borderId="148" xfId="0" applyFont="1" applyFill="1" applyBorder="1" applyAlignment="1">
      <alignment horizontal="center" vertical="center"/>
    </xf>
    <xf numFmtId="0" fontId="20" fillId="12" borderId="149" xfId="0" applyFont="1" applyFill="1" applyBorder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rmalny 2" xfId="18" xr:uid="{00000000-0005-0000-0000-00000D000000}"/>
    <cellStyle name="Normalny_Arkusz1" xfId="13" xr:uid="{00000000-0005-0000-0000-00000E000000}"/>
    <cellStyle name="Note" xfId="14" xr:uid="{00000000-0005-0000-0000-00000F000000}"/>
    <cellStyle name="Procentowy 2" xfId="19" xr:uid="{00000000-0005-0000-0000-000010000000}"/>
    <cellStyle name="Status" xfId="15" xr:uid="{00000000-0005-0000-0000-000011000000}"/>
    <cellStyle name="Text" xfId="16" xr:uid="{00000000-0005-0000-0000-000012000000}"/>
    <cellStyle name="Warning" xfId="17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IV88"/>
  <sheetViews>
    <sheetView showGridLines="0" tabSelected="1" zoomScale="55" zoomScaleNormal="55" workbookViewId="0">
      <selection activeCell="BZ40" sqref="BZ40"/>
    </sheetView>
  </sheetViews>
  <sheetFormatPr defaultColWidth="9.140625" defaultRowHeight="12" x14ac:dyDescent="0.2"/>
  <cols>
    <col min="1" max="1" width="10.28515625" style="1" customWidth="1"/>
    <col min="2" max="2" width="99.85546875" style="2" customWidth="1"/>
    <col min="3" max="3" width="3.42578125" style="3" bestFit="1" customWidth="1"/>
    <col min="4" max="4" width="4.28515625" style="3" bestFit="1" customWidth="1"/>
    <col min="5" max="5" width="6.5703125" style="3" customWidth="1"/>
    <col min="6" max="13" width="4.85546875" style="3" customWidth="1"/>
    <col min="14" max="21" width="3.5703125" style="4" customWidth="1"/>
    <col min="22" max="23" width="2.5703125" style="4" customWidth="1"/>
    <col min="24" max="31" width="3.5703125" style="4" customWidth="1"/>
    <col min="32" max="33" width="2.5703125" style="4" customWidth="1"/>
    <col min="34" max="41" width="3.5703125" style="4" customWidth="1"/>
    <col min="42" max="43" width="2.5703125" style="4" customWidth="1"/>
    <col min="44" max="51" width="3.5703125" style="4" customWidth="1"/>
    <col min="52" max="53" width="2.5703125" style="4" customWidth="1"/>
    <col min="54" max="61" width="3.5703125" style="4" customWidth="1"/>
    <col min="62" max="63" width="2.5703125" style="4" customWidth="1"/>
    <col min="64" max="71" width="3.5703125" style="4" customWidth="1"/>
    <col min="72" max="73" width="2.5703125" style="4" customWidth="1"/>
    <col min="74" max="74" width="4.28515625" style="4" customWidth="1"/>
    <col min="75" max="16384" width="9.140625" style="4"/>
  </cols>
  <sheetData>
    <row r="1" spans="1:74" ht="30" x14ac:dyDescent="0.4">
      <c r="A1" s="5" t="s">
        <v>0</v>
      </c>
      <c r="E1" s="399" t="s">
        <v>124</v>
      </c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</row>
    <row r="2" spans="1:74" ht="21" customHeight="1" x14ac:dyDescent="0.3">
      <c r="A2" s="7" t="s">
        <v>1</v>
      </c>
      <c r="B2" s="6"/>
      <c r="C2" s="8"/>
      <c r="D2" s="8"/>
      <c r="T2" s="145" t="s">
        <v>2</v>
      </c>
      <c r="Z2" s="148" t="s">
        <v>136</v>
      </c>
      <c r="AA2" s="149"/>
      <c r="AB2" s="149"/>
      <c r="AC2" s="148"/>
      <c r="AD2" s="149"/>
      <c r="AE2" s="149"/>
      <c r="AF2" s="149"/>
      <c r="AG2" s="149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</row>
    <row r="3" spans="1:74" ht="21.75" customHeight="1" x14ac:dyDescent="0.25">
      <c r="A3" s="5" t="s">
        <v>4</v>
      </c>
      <c r="B3" s="11"/>
      <c r="C3" s="8"/>
      <c r="D3" s="8"/>
      <c r="T3" s="145"/>
      <c r="Y3" s="6"/>
      <c r="Z3" s="9"/>
      <c r="AA3" s="10"/>
      <c r="AC3" s="9"/>
      <c r="AH3" s="6"/>
      <c r="AJ3" s="6"/>
      <c r="AK3" s="6"/>
      <c r="AL3" s="6"/>
      <c r="AM3" s="6"/>
      <c r="AN3" s="6"/>
      <c r="AO3" s="6"/>
      <c r="AP3" s="6"/>
      <c r="AQ3" s="6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</row>
    <row r="4" spans="1:74" ht="12.75" x14ac:dyDescent="0.2">
      <c r="A4" s="6"/>
      <c r="B4" s="6"/>
      <c r="C4" s="8"/>
      <c r="D4" s="8"/>
      <c r="Y4" s="6"/>
      <c r="Z4" s="9"/>
      <c r="AC4" s="9"/>
      <c r="AH4" s="6"/>
      <c r="AJ4" s="6"/>
      <c r="AK4" s="6"/>
      <c r="AL4" s="6"/>
      <c r="AM4" s="6"/>
      <c r="AN4" s="6"/>
      <c r="AO4" s="6"/>
      <c r="AP4" s="6"/>
      <c r="AQ4" s="6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</row>
    <row r="5" spans="1:74" s="11" customFormat="1" ht="18" customHeight="1" thickBot="1" x14ac:dyDescent="0.35">
      <c r="A5" s="5"/>
      <c r="B5" s="5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Y5" s="12" t="s">
        <v>125</v>
      </c>
      <c r="Z5" s="13" t="s">
        <v>137</v>
      </c>
      <c r="AV5" s="5" t="s">
        <v>164</v>
      </c>
      <c r="BN5" s="5"/>
      <c r="BO5" s="5"/>
      <c r="BP5" s="5"/>
      <c r="BQ5" s="5"/>
    </row>
    <row r="6" spans="1:74" s="19" customFormat="1" ht="13.5" customHeight="1" thickTop="1" x14ac:dyDescent="0.2">
      <c r="A6" s="178"/>
      <c r="B6" s="14"/>
      <c r="C6" s="15"/>
      <c r="D6" s="15"/>
      <c r="E6" s="404" t="s">
        <v>5</v>
      </c>
      <c r="F6" s="404"/>
      <c r="G6" s="404"/>
      <c r="H6" s="404"/>
      <c r="I6" s="404"/>
      <c r="J6" s="404"/>
      <c r="K6" s="404"/>
      <c r="L6" s="404"/>
      <c r="M6" s="404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 t="s">
        <v>6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8"/>
    </row>
    <row r="7" spans="1:74" s="25" customFormat="1" ht="14.25" customHeight="1" x14ac:dyDescent="0.2">
      <c r="A7" s="394" t="s">
        <v>7</v>
      </c>
      <c r="B7" s="395" t="s">
        <v>134</v>
      </c>
      <c r="C7" s="21"/>
      <c r="D7" s="22"/>
      <c r="E7" s="23"/>
      <c r="F7" s="396" t="s">
        <v>8</v>
      </c>
      <c r="G7" s="396"/>
      <c r="H7" s="396"/>
      <c r="I7" s="396"/>
      <c r="J7" s="396"/>
      <c r="K7" s="396"/>
      <c r="L7" s="396"/>
      <c r="M7" s="396"/>
      <c r="N7" s="397" t="s">
        <v>9</v>
      </c>
      <c r="O7" s="397"/>
      <c r="P7" s="397"/>
      <c r="Q7" s="397"/>
      <c r="R7" s="397"/>
      <c r="S7" s="397"/>
      <c r="T7" s="397"/>
      <c r="U7" s="397"/>
      <c r="V7" s="397"/>
      <c r="W7" s="397"/>
      <c r="X7" s="398" t="s">
        <v>10</v>
      </c>
      <c r="Y7" s="398"/>
      <c r="Z7" s="398"/>
      <c r="AA7" s="398"/>
      <c r="AB7" s="398"/>
      <c r="AC7" s="398"/>
      <c r="AD7" s="398"/>
      <c r="AE7" s="398"/>
      <c r="AF7" s="398"/>
      <c r="AG7" s="398"/>
      <c r="AH7" s="405" t="s">
        <v>11</v>
      </c>
      <c r="AI7" s="405"/>
      <c r="AJ7" s="405"/>
      <c r="AK7" s="405"/>
      <c r="AL7" s="405"/>
      <c r="AM7" s="405"/>
      <c r="AN7" s="405"/>
      <c r="AO7" s="405"/>
      <c r="AP7" s="405"/>
      <c r="AQ7" s="405"/>
      <c r="AR7" s="398" t="s">
        <v>12</v>
      </c>
      <c r="AS7" s="398"/>
      <c r="AT7" s="398"/>
      <c r="AU7" s="398"/>
      <c r="AV7" s="398"/>
      <c r="AW7" s="398"/>
      <c r="AX7" s="398"/>
      <c r="AY7" s="398"/>
      <c r="AZ7" s="398"/>
      <c r="BA7" s="398"/>
      <c r="BB7" s="405" t="s">
        <v>13</v>
      </c>
      <c r="BC7" s="405"/>
      <c r="BD7" s="405"/>
      <c r="BE7" s="405"/>
      <c r="BF7" s="405"/>
      <c r="BG7" s="405"/>
      <c r="BH7" s="405"/>
      <c r="BI7" s="405"/>
      <c r="BJ7" s="405"/>
      <c r="BK7" s="405"/>
      <c r="BL7" s="400" t="s">
        <v>14</v>
      </c>
      <c r="BM7" s="400"/>
      <c r="BN7" s="400"/>
      <c r="BO7" s="400"/>
      <c r="BP7" s="400"/>
      <c r="BQ7" s="400"/>
      <c r="BR7" s="400"/>
      <c r="BS7" s="400"/>
      <c r="BT7" s="400"/>
      <c r="BU7" s="400"/>
      <c r="BV7" s="24"/>
    </row>
    <row r="8" spans="1:74" s="19" customFormat="1" ht="44.25" customHeight="1" thickBot="1" x14ac:dyDescent="0.25">
      <c r="A8" s="394"/>
      <c r="B8" s="395"/>
      <c r="C8" s="26" t="s">
        <v>15</v>
      </c>
      <c r="D8" s="27" t="s">
        <v>16</v>
      </c>
      <c r="E8" s="28"/>
      <c r="F8" s="20" t="s">
        <v>17</v>
      </c>
      <c r="G8" s="29" t="s">
        <v>18</v>
      </c>
      <c r="H8" s="30" t="s">
        <v>19</v>
      </c>
      <c r="I8" s="30" t="s">
        <v>20</v>
      </c>
      <c r="J8" s="30" t="s">
        <v>21</v>
      </c>
      <c r="K8" s="31" t="s">
        <v>22</v>
      </c>
      <c r="L8" s="32" t="s">
        <v>23</v>
      </c>
      <c r="M8" s="32" t="s">
        <v>24</v>
      </c>
      <c r="N8" s="33" t="str">
        <f>F8</f>
        <v>W</v>
      </c>
      <c r="O8" s="29" t="s">
        <v>18</v>
      </c>
      <c r="P8" s="30" t="s">
        <v>19</v>
      </c>
      <c r="Q8" s="30" t="s">
        <v>20</v>
      </c>
      <c r="R8" s="30" t="s">
        <v>21</v>
      </c>
      <c r="S8" s="31" t="s">
        <v>22</v>
      </c>
      <c r="T8" s="32" t="s">
        <v>23</v>
      </c>
      <c r="U8" s="32" t="s">
        <v>24</v>
      </c>
      <c r="V8" s="34" t="s">
        <v>25</v>
      </c>
      <c r="W8" s="35" t="s">
        <v>26</v>
      </c>
      <c r="X8" s="36" t="s">
        <v>17</v>
      </c>
      <c r="Y8" s="29" t="s">
        <v>18</v>
      </c>
      <c r="Z8" s="30" t="s">
        <v>19</v>
      </c>
      <c r="AA8" s="30" t="s">
        <v>20</v>
      </c>
      <c r="AB8" s="30" t="s">
        <v>21</v>
      </c>
      <c r="AC8" s="31" t="s">
        <v>22</v>
      </c>
      <c r="AD8" s="32" t="s">
        <v>23</v>
      </c>
      <c r="AE8" s="32" t="s">
        <v>24</v>
      </c>
      <c r="AF8" s="34" t="s">
        <v>25</v>
      </c>
      <c r="AG8" s="35" t="s">
        <v>26</v>
      </c>
      <c r="AH8" s="36" t="s">
        <v>17</v>
      </c>
      <c r="AI8" s="29" t="s">
        <v>18</v>
      </c>
      <c r="AJ8" s="30" t="s">
        <v>19</v>
      </c>
      <c r="AK8" s="30" t="s">
        <v>20</v>
      </c>
      <c r="AL8" s="30" t="s">
        <v>21</v>
      </c>
      <c r="AM8" s="31" t="s">
        <v>22</v>
      </c>
      <c r="AN8" s="32" t="s">
        <v>23</v>
      </c>
      <c r="AO8" s="32" t="s">
        <v>24</v>
      </c>
      <c r="AP8" s="34" t="s">
        <v>25</v>
      </c>
      <c r="AQ8" s="35" t="s">
        <v>26</v>
      </c>
      <c r="AR8" s="36" t="s">
        <v>17</v>
      </c>
      <c r="AS8" s="29" t="s">
        <v>18</v>
      </c>
      <c r="AT8" s="30" t="s">
        <v>19</v>
      </c>
      <c r="AU8" s="30" t="s">
        <v>20</v>
      </c>
      <c r="AV8" s="30" t="s">
        <v>21</v>
      </c>
      <c r="AW8" s="31" t="s">
        <v>22</v>
      </c>
      <c r="AX8" s="32" t="s">
        <v>23</v>
      </c>
      <c r="AY8" s="32" t="s">
        <v>24</v>
      </c>
      <c r="AZ8" s="34" t="s">
        <v>25</v>
      </c>
      <c r="BA8" s="35" t="s">
        <v>26</v>
      </c>
      <c r="BB8" s="36" t="s">
        <v>17</v>
      </c>
      <c r="BC8" s="29" t="s">
        <v>18</v>
      </c>
      <c r="BD8" s="30" t="s">
        <v>19</v>
      </c>
      <c r="BE8" s="30" t="s">
        <v>20</v>
      </c>
      <c r="BF8" s="30" t="s">
        <v>21</v>
      </c>
      <c r="BG8" s="31" t="s">
        <v>22</v>
      </c>
      <c r="BH8" s="32" t="s">
        <v>23</v>
      </c>
      <c r="BI8" s="32" t="s">
        <v>24</v>
      </c>
      <c r="BJ8" s="34" t="s">
        <v>25</v>
      </c>
      <c r="BK8" s="35" t="s">
        <v>26</v>
      </c>
      <c r="BL8" s="36" t="s">
        <v>17</v>
      </c>
      <c r="BM8" s="29" t="s">
        <v>18</v>
      </c>
      <c r="BN8" s="30" t="s">
        <v>19</v>
      </c>
      <c r="BO8" s="30" t="s">
        <v>20</v>
      </c>
      <c r="BP8" s="30" t="s">
        <v>21</v>
      </c>
      <c r="BQ8" s="31" t="s">
        <v>22</v>
      </c>
      <c r="BR8" s="32" t="s">
        <v>23</v>
      </c>
      <c r="BS8" s="32" t="s">
        <v>24</v>
      </c>
      <c r="BT8" s="34" t="s">
        <v>25</v>
      </c>
      <c r="BU8" s="37" t="s">
        <v>26</v>
      </c>
      <c r="BV8" s="38" t="s">
        <v>27</v>
      </c>
    </row>
    <row r="9" spans="1:74" s="46" customFormat="1" ht="22.5" customHeight="1" x14ac:dyDescent="0.2">
      <c r="A9" s="311" t="s">
        <v>28</v>
      </c>
      <c r="B9" s="312" t="s">
        <v>128</v>
      </c>
      <c r="C9" s="313"/>
      <c r="D9" s="314"/>
      <c r="E9" s="211">
        <f>SUM(F9:M9)</f>
        <v>330</v>
      </c>
      <c r="F9" s="41">
        <f t="shared" ref="F9:U9" si="0">SUM(F10:F20)</f>
        <v>45</v>
      </c>
      <c r="G9" s="41">
        <f t="shared" si="0"/>
        <v>135</v>
      </c>
      <c r="H9" s="41">
        <f t="shared" si="0"/>
        <v>15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135</v>
      </c>
      <c r="M9" s="41">
        <f t="shared" si="0"/>
        <v>0</v>
      </c>
      <c r="N9" s="42">
        <f t="shared" si="0"/>
        <v>0</v>
      </c>
      <c r="O9" s="43">
        <f t="shared" si="0"/>
        <v>30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30</v>
      </c>
      <c r="U9" s="43">
        <f t="shared" si="0"/>
        <v>0</v>
      </c>
      <c r="V9" s="44">
        <f>COUNTIF(V10:V20,"E")</f>
        <v>0</v>
      </c>
      <c r="W9" s="163">
        <f t="shared" ref="W9:AE9" si="1">SUM(W10:W20)</f>
        <v>4</v>
      </c>
      <c r="X9" s="162">
        <f t="shared" si="1"/>
        <v>15</v>
      </c>
      <c r="Y9" s="45">
        <f t="shared" si="1"/>
        <v>60</v>
      </c>
      <c r="Z9" s="45">
        <f t="shared" si="1"/>
        <v>15</v>
      </c>
      <c r="AA9" s="45">
        <f t="shared" si="1"/>
        <v>0</v>
      </c>
      <c r="AB9" s="45">
        <f t="shared" si="1"/>
        <v>0</v>
      </c>
      <c r="AC9" s="45">
        <f t="shared" si="1"/>
        <v>0</v>
      </c>
      <c r="AD9" s="45">
        <f t="shared" si="1"/>
        <v>30</v>
      </c>
      <c r="AE9" s="45">
        <f t="shared" si="1"/>
        <v>0</v>
      </c>
      <c r="AF9" s="44">
        <f>COUNTIF(AF10:AF20,"E")</f>
        <v>0</v>
      </c>
      <c r="AG9" s="163">
        <f t="shared" ref="AG9:AO9" si="2">SUM(AG10:AG20)</f>
        <v>6</v>
      </c>
      <c r="AH9" s="162">
        <f t="shared" si="2"/>
        <v>0</v>
      </c>
      <c r="AI9" s="45">
        <f t="shared" si="2"/>
        <v>0</v>
      </c>
      <c r="AJ9" s="45">
        <f t="shared" si="2"/>
        <v>0</v>
      </c>
      <c r="AK9" s="45">
        <f t="shared" si="2"/>
        <v>0</v>
      </c>
      <c r="AL9" s="45">
        <f t="shared" si="2"/>
        <v>0</v>
      </c>
      <c r="AM9" s="45">
        <f t="shared" si="2"/>
        <v>0</v>
      </c>
      <c r="AN9" s="45">
        <f t="shared" si="2"/>
        <v>30</v>
      </c>
      <c r="AO9" s="45">
        <f t="shared" si="2"/>
        <v>0</v>
      </c>
      <c r="AP9" s="44">
        <f>COUNTIF(AP10:AP20,"E")</f>
        <v>0</v>
      </c>
      <c r="AQ9" s="163">
        <f t="shared" ref="AQ9:AY9" si="3">SUM(AQ10:AQ20)</f>
        <v>1</v>
      </c>
      <c r="AR9" s="162">
        <f t="shared" si="3"/>
        <v>0</v>
      </c>
      <c r="AS9" s="45">
        <f t="shared" si="3"/>
        <v>45</v>
      </c>
      <c r="AT9" s="45">
        <f t="shared" si="3"/>
        <v>0</v>
      </c>
      <c r="AU9" s="45">
        <f t="shared" si="3"/>
        <v>0</v>
      </c>
      <c r="AV9" s="45">
        <f t="shared" si="3"/>
        <v>0</v>
      </c>
      <c r="AW9" s="45">
        <f t="shared" si="3"/>
        <v>0</v>
      </c>
      <c r="AX9" s="45">
        <f t="shared" si="3"/>
        <v>30</v>
      </c>
      <c r="AY9" s="45">
        <f t="shared" si="3"/>
        <v>0</v>
      </c>
      <c r="AZ9" s="44">
        <f>COUNTIF(AZ10:AZ20,"E")</f>
        <v>0</v>
      </c>
      <c r="BA9" s="163">
        <f t="shared" ref="BA9:BI9" si="4">SUM(BA10:BA20)</f>
        <v>4</v>
      </c>
      <c r="BB9" s="162">
        <f t="shared" si="4"/>
        <v>30</v>
      </c>
      <c r="BC9" s="45">
        <f t="shared" si="4"/>
        <v>0</v>
      </c>
      <c r="BD9" s="45">
        <f t="shared" si="4"/>
        <v>0</v>
      </c>
      <c r="BE9" s="45">
        <f t="shared" si="4"/>
        <v>0</v>
      </c>
      <c r="BF9" s="45">
        <f t="shared" si="4"/>
        <v>0</v>
      </c>
      <c r="BG9" s="45">
        <f t="shared" si="4"/>
        <v>0</v>
      </c>
      <c r="BH9" s="45">
        <f t="shared" si="4"/>
        <v>15</v>
      </c>
      <c r="BI9" s="45">
        <f t="shared" si="4"/>
        <v>0</v>
      </c>
      <c r="BJ9" s="44">
        <f>COUNTIF(BJ10:BJ20,"E")</f>
        <v>0</v>
      </c>
      <c r="BK9" s="163">
        <f t="shared" ref="BK9:BS9" si="5">SUM(BK10:BK20)</f>
        <v>3</v>
      </c>
      <c r="BL9" s="162">
        <f t="shared" si="5"/>
        <v>0</v>
      </c>
      <c r="BM9" s="45">
        <f t="shared" si="5"/>
        <v>0</v>
      </c>
      <c r="BN9" s="45">
        <f t="shared" si="5"/>
        <v>0</v>
      </c>
      <c r="BO9" s="45">
        <f t="shared" si="5"/>
        <v>0</v>
      </c>
      <c r="BP9" s="45">
        <f t="shared" si="5"/>
        <v>0</v>
      </c>
      <c r="BQ9" s="45">
        <f t="shared" si="5"/>
        <v>0</v>
      </c>
      <c r="BR9" s="45">
        <f t="shared" si="5"/>
        <v>0</v>
      </c>
      <c r="BS9" s="45">
        <f t="shared" si="5"/>
        <v>0</v>
      </c>
      <c r="BT9" s="44">
        <f>COUNTIF(BT10:BT20,"E")</f>
        <v>0</v>
      </c>
      <c r="BU9" s="163">
        <f>SUM(BU10:BU20)</f>
        <v>0</v>
      </c>
      <c r="BV9" s="164">
        <f>SUM(BV10:BV20)</f>
        <v>18</v>
      </c>
    </row>
    <row r="10" spans="1:74" s="19" customFormat="1" ht="13.15" customHeight="1" x14ac:dyDescent="0.2">
      <c r="A10" s="301" t="s">
        <v>142</v>
      </c>
      <c r="B10" s="304" t="s">
        <v>168</v>
      </c>
      <c r="C10" s="325"/>
      <c r="D10" s="305"/>
      <c r="E10" s="198">
        <f>SUM(F10:M10)</f>
        <v>15</v>
      </c>
      <c r="F10" s="47">
        <f t="shared" ref="F10:M13" si="6">SUM(N10+X10+AH10+AR10+BB10+BL10)</f>
        <v>0</v>
      </c>
      <c r="G10" s="47">
        <f t="shared" si="6"/>
        <v>15</v>
      </c>
      <c r="H10" s="47">
        <f t="shared" si="6"/>
        <v>0</v>
      </c>
      <c r="I10" s="47">
        <f t="shared" si="6"/>
        <v>0</v>
      </c>
      <c r="J10" s="47">
        <f t="shared" si="6"/>
        <v>0</v>
      </c>
      <c r="K10" s="47">
        <f t="shared" si="6"/>
        <v>0</v>
      </c>
      <c r="L10" s="47">
        <f t="shared" si="6"/>
        <v>0</v>
      </c>
      <c r="M10" s="47">
        <f t="shared" si="6"/>
        <v>0</v>
      </c>
      <c r="N10" s="48"/>
      <c r="O10" s="49">
        <v>15</v>
      </c>
      <c r="P10" s="49"/>
      <c r="Q10" s="49"/>
      <c r="R10" s="49"/>
      <c r="S10" s="49"/>
      <c r="T10" s="49"/>
      <c r="U10" s="315"/>
      <c r="V10" s="316" t="s">
        <v>30</v>
      </c>
      <c r="W10" s="56">
        <v>1</v>
      </c>
      <c r="X10" s="53"/>
      <c r="Y10" s="49"/>
      <c r="Z10" s="49"/>
      <c r="AA10" s="49"/>
      <c r="AB10" s="49"/>
      <c r="AC10" s="49"/>
      <c r="AD10" s="49"/>
      <c r="AE10" s="54"/>
      <c r="AF10" s="52"/>
      <c r="AG10" s="59"/>
      <c r="AH10" s="48"/>
      <c r="AI10" s="49"/>
      <c r="AJ10" s="49"/>
      <c r="AK10" s="49"/>
      <c r="AL10" s="49"/>
      <c r="AM10" s="49"/>
      <c r="AN10" s="49"/>
      <c r="AO10" s="54"/>
      <c r="AP10" s="52"/>
      <c r="AQ10" s="59"/>
      <c r="AR10" s="48"/>
      <c r="AS10" s="49"/>
      <c r="AT10" s="49"/>
      <c r="AU10" s="49"/>
      <c r="AV10" s="49"/>
      <c r="AW10" s="49"/>
      <c r="AX10" s="49"/>
      <c r="AY10" s="54"/>
      <c r="AZ10" s="52"/>
      <c r="BA10" s="59"/>
      <c r="BB10" s="48"/>
      <c r="BC10" s="49"/>
      <c r="BD10" s="49"/>
      <c r="BE10" s="49"/>
      <c r="BF10" s="49"/>
      <c r="BG10" s="49"/>
      <c r="BH10" s="49"/>
      <c r="BI10" s="54"/>
      <c r="BJ10" s="52"/>
      <c r="BK10" s="59"/>
      <c r="BL10" s="48"/>
      <c r="BM10" s="49"/>
      <c r="BN10" s="49"/>
      <c r="BO10" s="49"/>
      <c r="BP10" s="49"/>
      <c r="BQ10" s="49"/>
      <c r="BR10" s="49"/>
      <c r="BS10" s="54"/>
      <c r="BT10" s="52"/>
      <c r="BU10" s="60"/>
      <c r="BV10" s="57">
        <f>(BU10+BK10+BA10+AQ10+AG10+W10)</f>
        <v>1</v>
      </c>
    </row>
    <row r="11" spans="1:74" s="19" customFormat="1" ht="13.15" customHeight="1" x14ac:dyDescent="0.2">
      <c r="A11" s="301" t="s">
        <v>165</v>
      </c>
      <c r="B11" s="324" t="s">
        <v>171</v>
      </c>
      <c r="C11" s="326"/>
      <c r="D11" s="306"/>
      <c r="E11" s="198">
        <f>SUM(F11:M11)</f>
        <v>15</v>
      </c>
      <c r="F11" s="47">
        <f t="shared" si="6"/>
        <v>0</v>
      </c>
      <c r="G11" s="47">
        <f t="shared" si="6"/>
        <v>15</v>
      </c>
      <c r="H11" s="47">
        <f t="shared" si="6"/>
        <v>0</v>
      </c>
      <c r="I11" s="47">
        <f t="shared" si="6"/>
        <v>0</v>
      </c>
      <c r="J11" s="47">
        <f t="shared" si="6"/>
        <v>0</v>
      </c>
      <c r="K11" s="47">
        <f t="shared" si="6"/>
        <v>0</v>
      </c>
      <c r="L11" s="47">
        <f t="shared" si="6"/>
        <v>0</v>
      </c>
      <c r="M11" s="47">
        <f t="shared" si="6"/>
        <v>0</v>
      </c>
      <c r="N11" s="153"/>
      <c r="O11" s="154">
        <v>15</v>
      </c>
      <c r="P11" s="154"/>
      <c r="Q11" s="154"/>
      <c r="R11" s="154"/>
      <c r="S11" s="154"/>
      <c r="T11" s="155"/>
      <c r="U11" s="156"/>
      <c r="V11" s="52" t="s">
        <v>30</v>
      </c>
      <c r="W11" s="56">
        <v>2</v>
      </c>
      <c r="X11" s="53"/>
      <c r="Y11" s="49"/>
      <c r="Z11" s="49"/>
      <c r="AA11" s="49"/>
      <c r="AB11" s="49"/>
      <c r="AC11" s="49"/>
      <c r="AD11" s="49"/>
      <c r="AE11" s="54"/>
      <c r="AF11" s="52"/>
      <c r="AG11" s="59"/>
      <c r="AH11" s="48"/>
      <c r="AI11" s="49"/>
      <c r="AJ11" s="49"/>
      <c r="AK11" s="49"/>
      <c r="AL11" s="49"/>
      <c r="AM11" s="49"/>
      <c r="AN11" s="49"/>
      <c r="AO11" s="54"/>
      <c r="AP11" s="52"/>
      <c r="AQ11" s="59"/>
      <c r="AR11" s="48"/>
      <c r="AS11" s="49"/>
      <c r="AT11" s="49"/>
      <c r="AU11" s="49"/>
      <c r="AV11" s="49"/>
      <c r="AW11" s="49"/>
      <c r="AX11" s="49"/>
      <c r="AY11" s="54"/>
      <c r="AZ11" s="52"/>
      <c r="BA11" s="59"/>
      <c r="BB11" s="48"/>
      <c r="BC11" s="49"/>
      <c r="BD11" s="49"/>
      <c r="BE11" s="49"/>
      <c r="BF11" s="49"/>
      <c r="BG11" s="49"/>
      <c r="BH11" s="49"/>
      <c r="BI11" s="54"/>
      <c r="BJ11" s="52"/>
      <c r="BK11" s="59"/>
      <c r="BL11" s="48"/>
      <c r="BM11" s="49"/>
      <c r="BN11" s="49"/>
      <c r="BO11" s="49"/>
      <c r="BP11" s="49"/>
      <c r="BQ11" s="49"/>
      <c r="BR11" s="49"/>
      <c r="BS11" s="54"/>
      <c r="BT11" s="52"/>
      <c r="BU11" s="60"/>
      <c r="BV11" s="57">
        <f>(BU11+BK11+BA11+AQ11+AG11+W11)</f>
        <v>2</v>
      </c>
    </row>
    <row r="12" spans="1:74" s="19" customFormat="1" ht="13.15" customHeight="1" x14ac:dyDescent="0.2">
      <c r="A12" s="301" t="s">
        <v>133</v>
      </c>
      <c r="B12" s="324" t="s">
        <v>141</v>
      </c>
      <c r="C12" s="329"/>
      <c r="D12" s="307" t="s">
        <v>29</v>
      </c>
      <c r="E12" s="198">
        <f>SUM(F12:M12)</f>
        <v>120</v>
      </c>
      <c r="F12" s="47">
        <f t="shared" si="6"/>
        <v>0</v>
      </c>
      <c r="G12" s="47">
        <f t="shared" si="6"/>
        <v>0</v>
      </c>
      <c r="H12" s="47">
        <f t="shared" si="6"/>
        <v>0</v>
      </c>
      <c r="I12" s="47">
        <f t="shared" si="6"/>
        <v>0</v>
      </c>
      <c r="J12" s="47">
        <f t="shared" si="6"/>
        <v>0</v>
      </c>
      <c r="K12" s="47">
        <f t="shared" si="6"/>
        <v>0</v>
      </c>
      <c r="L12" s="47">
        <f t="shared" si="6"/>
        <v>120</v>
      </c>
      <c r="M12" s="47">
        <f t="shared" si="6"/>
        <v>0</v>
      </c>
      <c r="N12" s="105"/>
      <c r="O12" s="102"/>
      <c r="P12" s="102"/>
      <c r="Q12" s="102"/>
      <c r="R12" s="102"/>
      <c r="S12" s="102"/>
      <c r="T12" s="317">
        <v>30</v>
      </c>
      <c r="U12" s="318"/>
      <c r="V12" s="52" t="s">
        <v>30</v>
      </c>
      <c r="W12" s="56">
        <v>1</v>
      </c>
      <c r="X12" s="53"/>
      <c r="Y12" s="49"/>
      <c r="Z12" s="49"/>
      <c r="AA12" s="49"/>
      <c r="AB12" s="49"/>
      <c r="AC12" s="49"/>
      <c r="AD12" s="49">
        <v>30</v>
      </c>
      <c r="AE12" s="54"/>
      <c r="AF12" s="52" t="s">
        <v>30</v>
      </c>
      <c r="AG12" s="55">
        <v>2</v>
      </c>
      <c r="AH12" s="48"/>
      <c r="AI12" s="49"/>
      <c r="AJ12" s="49"/>
      <c r="AK12" s="49"/>
      <c r="AL12" s="49"/>
      <c r="AM12" s="49"/>
      <c r="AN12" s="49">
        <v>30</v>
      </c>
      <c r="AO12" s="54"/>
      <c r="AP12" s="52" t="s">
        <v>30</v>
      </c>
      <c r="AQ12" s="55">
        <v>1</v>
      </c>
      <c r="AR12" s="48"/>
      <c r="AS12" s="49"/>
      <c r="AT12" s="49"/>
      <c r="AU12" s="49"/>
      <c r="AV12" s="49"/>
      <c r="AW12" s="49"/>
      <c r="AX12" s="49">
        <v>30</v>
      </c>
      <c r="AY12" s="54"/>
      <c r="AZ12" s="52" t="s">
        <v>30</v>
      </c>
      <c r="BA12" s="55">
        <v>2</v>
      </c>
      <c r="BB12" s="48"/>
      <c r="BC12" s="49"/>
      <c r="BD12" s="49"/>
      <c r="BE12" s="49"/>
      <c r="BF12" s="49"/>
      <c r="BG12" s="49"/>
      <c r="BH12" s="49"/>
      <c r="BI12" s="54"/>
      <c r="BJ12" s="52"/>
      <c r="BK12" s="55"/>
      <c r="BL12" s="48"/>
      <c r="BM12" s="49"/>
      <c r="BN12" s="49"/>
      <c r="BO12" s="49"/>
      <c r="BP12" s="49"/>
      <c r="BQ12" s="49"/>
      <c r="BR12" s="49"/>
      <c r="BS12" s="54"/>
      <c r="BT12" s="52"/>
      <c r="BU12" s="60"/>
      <c r="BV12" s="57">
        <f>(BU12+BK12+BA12+AQ12+AG12+W12)</f>
        <v>6</v>
      </c>
    </row>
    <row r="13" spans="1:74" s="19" customFormat="1" ht="13.15" customHeight="1" x14ac:dyDescent="0.2">
      <c r="A13" s="301" t="s">
        <v>33</v>
      </c>
      <c r="B13" s="322" t="s">
        <v>144</v>
      </c>
      <c r="C13" s="308"/>
      <c r="D13" s="307" t="s">
        <v>29</v>
      </c>
      <c r="E13" s="212">
        <f>SUM(F13:M13)</f>
        <v>15</v>
      </c>
      <c r="F13" s="152">
        <f t="shared" si="6"/>
        <v>0</v>
      </c>
      <c r="G13" s="152">
        <f t="shared" si="6"/>
        <v>0</v>
      </c>
      <c r="H13" s="152">
        <f t="shared" si="6"/>
        <v>0</v>
      </c>
      <c r="I13" s="152">
        <f t="shared" si="6"/>
        <v>0</v>
      </c>
      <c r="J13" s="152">
        <f t="shared" si="6"/>
        <v>0</v>
      </c>
      <c r="K13" s="152">
        <f t="shared" si="6"/>
        <v>0</v>
      </c>
      <c r="L13" s="152">
        <f t="shared" si="6"/>
        <v>15</v>
      </c>
      <c r="M13" s="152">
        <f t="shared" si="6"/>
        <v>0</v>
      </c>
      <c r="N13" s="48"/>
      <c r="O13" s="49"/>
      <c r="P13" s="49"/>
      <c r="Q13" s="49"/>
      <c r="R13" s="49"/>
      <c r="S13" s="49"/>
      <c r="T13" s="49"/>
      <c r="U13" s="71"/>
      <c r="V13" s="259"/>
      <c r="W13" s="59"/>
      <c r="X13" s="48"/>
      <c r="Y13" s="49"/>
      <c r="Z13" s="49"/>
      <c r="AA13" s="49"/>
      <c r="AB13" s="49"/>
      <c r="AC13" s="49"/>
      <c r="AD13" s="49"/>
      <c r="AE13" s="71"/>
      <c r="AF13" s="259"/>
      <c r="AG13" s="59"/>
      <c r="AH13" s="48"/>
      <c r="AI13" s="49"/>
      <c r="AJ13" s="49"/>
      <c r="AK13" s="49"/>
      <c r="AL13" s="49"/>
      <c r="AM13" s="49"/>
      <c r="AN13" s="49"/>
      <c r="AO13" s="71"/>
      <c r="AP13" s="259"/>
      <c r="AQ13" s="59"/>
      <c r="AR13" s="48"/>
      <c r="AS13" s="49"/>
      <c r="AT13" s="49"/>
      <c r="AU13" s="49"/>
      <c r="AV13" s="49"/>
      <c r="AW13" s="49"/>
      <c r="AX13" s="49"/>
      <c r="AY13" s="71"/>
      <c r="AZ13" s="259"/>
      <c r="BA13" s="59"/>
      <c r="BB13" s="48"/>
      <c r="BC13" s="49"/>
      <c r="BD13" s="49"/>
      <c r="BE13" s="49"/>
      <c r="BF13" s="49"/>
      <c r="BG13" s="49"/>
      <c r="BH13" s="49">
        <v>15</v>
      </c>
      <c r="BI13" s="71"/>
      <c r="BJ13" s="259" t="s">
        <v>30</v>
      </c>
      <c r="BK13" s="59">
        <v>1</v>
      </c>
      <c r="BL13" s="153"/>
      <c r="BM13" s="154"/>
      <c r="BN13" s="154"/>
      <c r="BO13" s="154"/>
      <c r="BP13" s="154"/>
      <c r="BQ13" s="154"/>
      <c r="BR13" s="154"/>
      <c r="BS13" s="159"/>
      <c r="BT13" s="157"/>
      <c r="BU13" s="140"/>
      <c r="BV13" s="161">
        <f>(BU13+BK13+BA13+AQ13+AG13+W13)</f>
        <v>1</v>
      </c>
    </row>
    <row r="14" spans="1:74" s="19" customFormat="1" ht="13.15" customHeight="1" x14ac:dyDescent="0.2">
      <c r="A14" s="301" t="s">
        <v>35</v>
      </c>
      <c r="B14" s="302" t="s">
        <v>141</v>
      </c>
      <c r="C14" s="308"/>
      <c r="D14" s="334"/>
      <c r="E14" s="212">
        <f t="shared" ref="E14:E15" si="7">SUM(F14:M14)</f>
        <v>60</v>
      </c>
      <c r="F14" s="152">
        <f t="shared" ref="F14:F15" si="8">SUM(N14+X14+AH14+AR14+BB14+BL14)</f>
        <v>0</v>
      </c>
      <c r="G14" s="152">
        <f t="shared" ref="G14:G15" si="9">SUM(O14+Y14+AI14+AS14+BC14+BM14)</f>
        <v>60</v>
      </c>
      <c r="H14" s="152">
        <f t="shared" ref="H14:H15" si="10">SUM(P14+Z14+AJ14+AT14+BD14+BN14)</f>
        <v>0</v>
      </c>
      <c r="I14" s="152">
        <f t="shared" ref="I14:I15" si="11">SUM(Q14+AA14+AK14+AU14+BE14+BO14)</f>
        <v>0</v>
      </c>
      <c r="J14" s="152">
        <f t="shared" ref="J14:J15" si="12">SUM(R14+AB14+AL14+AV14+BF14+BP14)</f>
        <v>0</v>
      </c>
      <c r="K14" s="152">
        <f t="shared" ref="K14:K15" si="13">SUM(S14+AC14+AM14+AW14+BG14+BQ14)</f>
        <v>0</v>
      </c>
      <c r="L14" s="152">
        <f t="shared" ref="L14:L15" si="14">SUM(T14+AD14+AN14+AX14+BH14+BR14)</f>
        <v>0</v>
      </c>
      <c r="M14" s="152">
        <f t="shared" ref="M14:M15" si="15">SUM(U14+AE14+AO14+AY14+BI14+BS14)</f>
        <v>0</v>
      </c>
      <c r="N14" s="153"/>
      <c r="O14" s="154"/>
      <c r="P14" s="154"/>
      <c r="Q14" s="154"/>
      <c r="R14" s="154"/>
      <c r="S14" s="154"/>
      <c r="T14" s="154"/>
      <c r="U14" s="159"/>
      <c r="V14" s="157"/>
      <c r="W14" s="140"/>
      <c r="X14" s="158"/>
      <c r="Y14" s="154">
        <v>30</v>
      </c>
      <c r="Z14" s="154"/>
      <c r="AA14" s="154"/>
      <c r="AB14" s="154"/>
      <c r="AC14" s="154"/>
      <c r="AD14" s="154"/>
      <c r="AE14" s="159"/>
      <c r="AF14" s="157" t="s">
        <v>30</v>
      </c>
      <c r="AG14" s="160"/>
      <c r="AH14" s="153"/>
      <c r="AI14" s="154"/>
      <c r="AJ14" s="154"/>
      <c r="AK14" s="154"/>
      <c r="AL14" s="154"/>
      <c r="AM14" s="154"/>
      <c r="AN14" s="154"/>
      <c r="AO14" s="159"/>
      <c r="AP14" s="157"/>
      <c r="AQ14" s="160"/>
      <c r="AR14" s="153"/>
      <c r="AS14" s="154">
        <v>30</v>
      </c>
      <c r="AT14" s="154"/>
      <c r="AU14" s="154"/>
      <c r="AV14" s="154"/>
      <c r="AW14" s="154"/>
      <c r="AX14" s="154"/>
      <c r="AY14" s="159"/>
      <c r="AZ14" s="157" t="s">
        <v>30</v>
      </c>
      <c r="BA14" s="160"/>
      <c r="BB14" s="153"/>
      <c r="BC14" s="154"/>
      <c r="BD14" s="154"/>
      <c r="BE14" s="154"/>
      <c r="BF14" s="154"/>
      <c r="BG14" s="154"/>
      <c r="BH14" s="154"/>
      <c r="BI14" s="159"/>
      <c r="BJ14" s="157"/>
      <c r="BK14" s="140"/>
      <c r="BL14" s="153"/>
      <c r="BM14" s="154"/>
      <c r="BN14" s="154"/>
      <c r="BO14" s="154"/>
      <c r="BP14" s="154"/>
      <c r="BQ14" s="154"/>
      <c r="BR14" s="154"/>
      <c r="BS14" s="155"/>
      <c r="BT14" s="258"/>
      <c r="BU14" s="140"/>
      <c r="BV14" s="161">
        <f t="shared" ref="BV14:BV15" si="16">(BU14+BK14+BA14+AQ14+AG14+W14)</f>
        <v>0</v>
      </c>
    </row>
    <row r="15" spans="1:74" s="19" customFormat="1" ht="13.15" customHeight="1" x14ac:dyDescent="0.2">
      <c r="A15" s="105" t="s">
        <v>37</v>
      </c>
      <c r="B15" s="298" t="s">
        <v>32</v>
      </c>
      <c r="C15" s="299"/>
      <c r="D15" s="300"/>
      <c r="E15" s="198">
        <f t="shared" si="7"/>
        <v>15</v>
      </c>
      <c r="F15" s="47">
        <f t="shared" si="8"/>
        <v>0</v>
      </c>
      <c r="G15" s="47">
        <f t="shared" si="9"/>
        <v>0</v>
      </c>
      <c r="H15" s="47">
        <f t="shared" si="10"/>
        <v>15</v>
      </c>
      <c r="I15" s="47">
        <f t="shared" si="11"/>
        <v>0</v>
      </c>
      <c r="J15" s="47">
        <f t="shared" si="12"/>
        <v>0</v>
      </c>
      <c r="K15" s="47">
        <f t="shared" si="13"/>
        <v>0</v>
      </c>
      <c r="L15" s="47">
        <f t="shared" si="14"/>
        <v>0</v>
      </c>
      <c r="M15" s="47">
        <f t="shared" si="15"/>
        <v>0</v>
      </c>
      <c r="N15" s="48"/>
      <c r="O15" s="49"/>
      <c r="P15" s="49"/>
      <c r="Q15" s="49"/>
      <c r="R15" s="49"/>
      <c r="S15" s="49"/>
      <c r="T15" s="50"/>
      <c r="U15" s="51"/>
      <c r="V15" s="52"/>
      <c r="W15" s="56"/>
      <c r="X15" s="53"/>
      <c r="Y15" s="49"/>
      <c r="Z15" s="49">
        <v>15</v>
      </c>
      <c r="AA15" s="49"/>
      <c r="AB15" s="49"/>
      <c r="AC15" s="49"/>
      <c r="AD15" s="49"/>
      <c r="AE15" s="54"/>
      <c r="AF15" s="52" t="s">
        <v>30</v>
      </c>
      <c r="AG15" s="55">
        <v>1</v>
      </c>
      <c r="AH15" s="48"/>
      <c r="AI15" s="49"/>
      <c r="AJ15" s="49"/>
      <c r="AK15" s="49"/>
      <c r="AL15" s="49"/>
      <c r="AM15" s="49"/>
      <c r="AN15" s="49"/>
      <c r="AO15" s="54"/>
      <c r="AP15" s="52"/>
      <c r="AQ15" s="55"/>
      <c r="AR15" s="48"/>
      <c r="AS15" s="49"/>
      <c r="AT15" s="49"/>
      <c r="AU15" s="49"/>
      <c r="AV15" s="49"/>
      <c r="AW15" s="49"/>
      <c r="AX15" s="49"/>
      <c r="AY15" s="54"/>
      <c r="AZ15" s="52"/>
      <c r="BA15" s="55"/>
      <c r="BB15" s="48"/>
      <c r="BC15" s="49"/>
      <c r="BD15" s="49"/>
      <c r="BE15" s="49"/>
      <c r="BF15" s="49"/>
      <c r="BG15" s="49"/>
      <c r="BH15" s="49"/>
      <c r="BI15" s="54"/>
      <c r="BJ15" s="52"/>
      <c r="BK15" s="55"/>
      <c r="BL15" s="48"/>
      <c r="BM15" s="49"/>
      <c r="BN15" s="49"/>
      <c r="BO15" s="49"/>
      <c r="BP15" s="49"/>
      <c r="BQ15" s="49"/>
      <c r="BR15" s="49"/>
      <c r="BS15" s="54"/>
      <c r="BT15" s="52"/>
      <c r="BU15" s="56"/>
      <c r="BV15" s="57">
        <f t="shared" si="16"/>
        <v>1</v>
      </c>
    </row>
    <row r="16" spans="1:74" s="19" customFormat="1" ht="13.15" customHeight="1" x14ac:dyDescent="0.2">
      <c r="A16" s="301" t="s">
        <v>40</v>
      </c>
      <c r="B16" s="302" t="s">
        <v>170</v>
      </c>
      <c r="C16" s="326"/>
      <c r="D16" s="306"/>
      <c r="E16" s="198">
        <f>SUM(F16:M16)</f>
        <v>15</v>
      </c>
      <c r="F16" s="47">
        <f t="shared" ref="F16:M16" si="17">SUM(N16+X16+AH16+AR16+BB16+BL16)</f>
        <v>15</v>
      </c>
      <c r="G16" s="47">
        <f t="shared" si="17"/>
        <v>0</v>
      </c>
      <c r="H16" s="47">
        <f t="shared" si="17"/>
        <v>0</v>
      </c>
      <c r="I16" s="47">
        <f t="shared" si="17"/>
        <v>0</v>
      </c>
      <c r="J16" s="47">
        <f t="shared" si="17"/>
        <v>0</v>
      </c>
      <c r="K16" s="47">
        <f t="shared" si="17"/>
        <v>0</v>
      </c>
      <c r="L16" s="47">
        <f t="shared" si="17"/>
        <v>0</v>
      </c>
      <c r="M16" s="47">
        <f t="shared" si="17"/>
        <v>0</v>
      </c>
      <c r="N16" s="48"/>
      <c r="O16" s="49"/>
      <c r="P16" s="49"/>
      <c r="Q16" s="49"/>
      <c r="R16" s="49"/>
      <c r="S16" s="49"/>
      <c r="T16" s="50"/>
      <c r="U16" s="51"/>
      <c r="V16" s="52"/>
      <c r="W16" s="56"/>
      <c r="X16" s="53">
        <v>15</v>
      </c>
      <c r="Y16" s="49"/>
      <c r="Z16" s="49"/>
      <c r="AA16" s="49"/>
      <c r="AB16" s="49"/>
      <c r="AC16" s="49"/>
      <c r="AD16" s="49"/>
      <c r="AE16" s="54"/>
      <c r="AF16" s="52" t="s">
        <v>30</v>
      </c>
      <c r="AG16" s="59">
        <v>1</v>
      </c>
      <c r="AH16" s="48"/>
      <c r="AI16" s="49"/>
      <c r="AJ16" s="49"/>
      <c r="AK16" s="49"/>
      <c r="AL16" s="49"/>
      <c r="AM16" s="49"/>
      <c r="AN16" s="49"/>
      <c r="AO16" s="54"/>
      <c r="AP16" s="52"/>
      <c r="AQ16" s="59"/>
      <c r="AR16" s="48"/>
      <c r="AS16" s="49"/>
      <c r="AT16" s="49"/>
      <c r="AU16" s="49"/>
      <c r="AV16" s="49"/>
      <c r="AW16" s="49"/>
      <c r="AX16" s="49"/>
      <c r="AY16" s="54"/>
      <c r="AZ16" s="52"/>
      <c r="BA16" s="59"/>
      <c r="BB16" s="48"/>
      <c r="BC16" s="49"/>
      <c r="BD16" s="49"/>
      <c r="BE16" s="49"/>
      <c r="BF16" s="49"/>
      <c r="BG16" s="49"/>
      <c r="BH16" s="49"/>
      <c r="BI16" s="54"/>
      <c r="BJ16" s="52"/>
      <c r="BK16" s="59"/>
      <c r="BL16" s="48"/>
      <c r="BM16" s="49"/>
      <c r="BN16" s="49"/>
      <c r="BO16" s="49"/>
      <c r="BP16" s="49"/>
      <c r="BQ16" s="49"/>
      <c r="BR16" s="49"/>
      <c r="BS16" s="54"/>
      <c r="BT16" s="52"/>
      <c r="BU16" s="60"/>
      <c r="BV16" s="57">
        <f>(BU16+BK16+BA16+AQ16+AG16+W16)</f>
        <v>1</v>
      </c>
    </row>
    <row r="17" spans="1:74" s="19" customFormat="1" ht="13.15" customHeight="1" x14ac:dyDescent="0.2">
      <c r="A17" s="301" t="s">
        <v>143</v>
      </c>
      <c r="B17" s="302" t="s">
        <v>166</v>
      </c>
      <c r="C17" s="326"/>
      <c r="D17" s="303"/>
      <c r="E17" s="198">
        <f>SUM(F17:M17)</f>
        <v>30</v>
      </c>
      <c r="F17" s="47">
        <f t="shared" ref="F17:M17" si="18">SUM(N17+X17+AH17+AR17+BB17+BL17)</f>
        <v>0</v>
      </c>
      <c r="G17" s="47">
        <f t="shared" si="18"/>
        <v>30</v>
      </c>
      <c r="H17" s="47">
        <f t="shared" si="18"/>
        <v>0</v>
      </c>
      <c r="I17" s="47">
        <f t="shared" si="18"/>
        <v>0</v>
      </c>
      <c r="J17" s="47">
        <f t="shared" si="18"/>
        <v>0</v>
      </c>
      <c r="K17" s="47">
        <f t="shared" si="18"/>
        <v>0</v>
      </c>
      <c r="L17" s="47">
        <f t="shared" si="18"/>
        <v>0</v>
      </c>
      <c r="M17" s="47">
        <f t="shared" si="18"/>
        <v>0</v>
      </c>
      <c r="N17" s="48"/>
      <c r="O17" s="49"/>
      <c r="P17" s="49"/>
      <c r="Q17" s="49"/>
      <c r="R17" s="49"/>
      <c r="S17" s="49"/>
      <c r="T17" s="50"/>
      <c r="U17" s="51"/>
      <c r="V17" s="52"/>
      <c r="W17" s="56"/>
      <c r="X17" s="53"/>
      <c r="Y17" s="49">
        <v>30</v>
      </c>
      <c r="Z17" s="49"/>
      <c r="AA17" s="49"/>
      <c r="AB17" s="49"/>
      <c r="AC17" s="49"/>
      <c r="AD17" s="49"/>
      <c r="AE17" s="54"/>
      <c r="AF17" s="52" t="s">
        <v>30</v>
      </c>
      <c r="AG17" s="59">
        <v>2</v>
      </c>
      <c r="AH17" s="48"/>
      <c r="AI17" s="49"/>
      <c r="AJ17" s="49"/>
      <c r="AK17" s="49"/>
      <c r="AL17" s="49"/>
      <c r="AM17" s="49"/>
      <c r="AN17" s="49"/>
      <c r="AO17" s="54"/>
      <c r="AP17" s="52"/>
      <c r="AQ17" s="59"/>
      <c r="AR17" s="48"/>
      <c r="AS17" s="49"/>
      <c r="AT17" s="49"/>
      <c r="AU17" s="49"/>
      <c r="AV17" s="49"/>
      <c r="AW17" s="49"/>
      <c r="AX17" s="49"/>
      <c r="AY17" s="54"/>
      <c r="AZ17" s="52"/>
      <c r="BA17" s="59"/>
      <c r="BB17" s="48"/>
      <c r="BC17" s="49"/>
      <c r="BD17" s="49"/>
      <c r="BE17" s="49"/>
      <c r="BF17" s="49"/>
      <c r="BG17" s="49"/>
      <c r="BH17" s="49"/>
      <c r="BI17" s="54"/>
      <c r="BJ17" s="52"/>
      <c r="BK17" s="59"/>
      <c r="BL17" s="48"/>
      <c r="BM17" s="49"/>
      <c r="BN17" s="49"/>
      <c r="BO17" s="49"/>
      <c r="BP17" s="49"/>
      <c r="BQ17" s="49"/>
      <c r="BR17" s="49"/>
      <c r="BS17" s="54"/>
      <c r="BT17" s="52"/>
      <c r="BU17" s="56"/>
      <c r="BV17" s="57">
        <f t="shared" ref="BV17:BV20" si="19">(BU17+BK17+BA17+AQ17+AG17+W17)</f>
        <v>2</v>
      </c>
    </row>
    <row r="18" spans="1:74" s="19" customFormat="1" ht="13.15" customHeight="1" x14ac:dyDescent="0.2">
      <c r="A18" s="301" t="s">
        <v>42</v>
      </c>
      <c r="B18" s="302" t="s">
        <v>167</v>
      </c>
      <c r="C18" s="326"/>
      <c r="D18" s="303"/>
      <c r="E18" s="198">
        <f>SUM(F18:M18)</f>
        <v>15</v>
      </c>
      <c r="F18" s="47">
        <f t="shared" ref="F18:M18" si="20">SUM(N18+X18+AH18+AR18+BB18+BL18)</f>
        <v>0</v>
      </c>
      <c r="G18" s="47">
        <f t="shared" si="20"/>
        <v>15</v>
      </c>
      <c r="H18" s="47">
        <f t="shared" si="20"/>
        <v>0</v>
      </c>
      <c r="I18" s="47">
        <f t="shared" si="20"/>
        <v>0</v>
      </c>
      <c r="J18" s="47">
        <f t="shared" si="20"/>
        <v>0</v>
      </c>
      <c r="K18" s="47">
        <f t="shared" si="20"/>
        <v>0</v>
      </c>
      <c r="L18" s="47">
        <f t="shared" si="20"/>
        <v>0</v>
      </c>
      <c r="M18" s="47">
        <f t="shared" si="20"/>
        <v>0</v>
      </c>
      <c r="N18" s="48"/>
      <c r="O18" s="49"/>
      <c r="P18" s="49"/>
      <c r="Q18" s="49"/>
      <c r="R18" s="49"/>
      <c r="S18" s="49"/>
      <c r="T18" s="50"/>
      <c r="U18" s="51"/>
      <c r="V18" s="52"/>
      <c r="W18" s="56"/>
      <c r="X18" s="53"/>
      <c r="Y18" s="49"/>
      <c r="Z18" s="49"/>
      <c r="AA18" s="49"/>
      <c r="AB18" s="49"/>
      <c r="AC18" s="49"/>
      <c r="AD18" s="49"/>
      <c r="AE18" s="54"/>
      <c r="AF18" s="52"/>
      <c r="AG18" s="59"/>
      <c r="AH18" s="48"/>
      <c r="AI18" s="49"/>
      <c r="AJ18" s="49"/>
      <c r="AK18" s="49"/>
      <c r="AL18" s="49"/>
      <c r="AM18" s="49"/>
      <c r="AN18" s="49"/>
      <c r="AO18" s="54"/>
      <c r="AP18" s="52"/>
      <c r="AQ18" s="59"/>
      <c r="AR18" s="48"/>
      <c r="AS18" s="49">
        <v>15</v>
      </c>
      <c r="AT18" s="49"/>
      <c r="AU18" s="49"/>
      <c r="AV18" s="49"/>
      <c r="AW18" s="49"/>
      <c r="AX18" s="49"/>
      <c r="AY18" s="54"/>
      <c r="AZ18" s="52" t="s">
        <v>30</v>
      </c>
      <c r="BA18" s="59">
        <v>2</v>
      </c>
      <c r="BB18" s="48"/>
      <c r="BC18" s="49"/>
      <c r="BD18" s="49"/>
      <c r="BE18" s="49"/>
      <c r="BF18" s="49"/>
      <c r="BG18" s="49"/>
      <c r="BH18" s="49"/>
      <c r="BI18" s="54"/>
      <c r="BJ18" s="52"/>
      <c r="BK18" s="59"/>
      <c r="BL18" s="48"/>
      <c r="BM18" s="49"/>
      <c r="BN18" s="49"/>
      <c r="BO18" s="49"/>
      <c r="BP18" s="49"/>
      <c r="BQ18" s="49"/>
      <c r="BR18" s="49"/>
      <c r="BS18" s="54"/>
      <c r="BT18" s="52"/>
      <c r="BU18" s="56"/>
      <c r="BV18" s="57">
        <f>(BU18+BK18+BA18+AQ18+AG18+W18)</f>
        <v>2</v>
      </c>
    </row>
    <row r="19" spans="1:74" s="19" customFormat="1" ht="13.15" customHeight="1" x14ac:dyDescent="0.2">
      <c r="A19" s="301" t="s">
        <v>45</v>
      </c>
      <c r="B19" s="302" t="s">
        <v>38</v>
      </c>
      <c r="C19" s="326"/>
      <c r="D19" s="303"/>
      <c r="E19" s="198">
        <f t="shared" ref="E19" si="21">SUM(F19:M19)</f>
        <v>15</v>
      </c>
      <c r="F19" s="47">
        <f t="shared" ref="F19" si="22">SUM(N19+X19+AH19+AR19+BB19+BL19)</f>
        <v>15</v>
      </c>
      <c r="G19" s="47">
        <f t="shared" ref="G19" si="23">SUM(O19+Y19+AI19+AS19+BC19+BM19)</f>
        <v>0</v>
      </c>
      <c r="H19" s="47">
        <f t="shared" ref="H19" si="24">SUM(P19+Z19+AJ19+AT19+BD19+BN19)</f>
        <v>0</v>
      </c>
      <c r="I19" s="47">
        <f t="shared" ref="I19" si="25">SUM(Q19+AA19+AK19+AU19+BE19+BO19)</f>
        <v>0</v>
      </c>
      <c r="J19" s="47">
        <f t="shared" ref="J19" si="26">SUM(R19+AB19+AL19+AV19+BF19+BP19)</f>
        <v>0</v>
      </c>
      <c r="K19" s="47">
        <f t="shared" ref="K19" si="27">SUM(S19+AC19+AM19+AW19+BG19+BQ19)</f>
        <v>0</v>
      </c>
      <c r="L19" s="47">
        <f t="shared" ref="L19" si="28">SUM(T19+AD19+AN19+AX19+BH19+BR19)</f>
        <v>0</v>
      </c>
      <c r="M19" s="319">
        <f t="shared" ref="M19" si="29">SUM(U19+AE19+AO19+AY19+BI19+BS19)</f>
        <v>0</v>
      </c>
      <c r="N19" s="53"/>
      <c r="O19" s="49"/>
      <c r="P19" s="49"/>
      <c r="Q19" s="49"/>
      <c r="R19" s="49"/>
      <c r="S19" s="49"/>
      <c r="T19" s="49"/>
      <c r="U19" s="54"/>
      <c r="V19" s="52"/>
      <c r="W19" s="56"/>
      <c r="X19" s="53"/>
      <c r="Y19" s="49"/>
      <c r="Z19" s="49"/>
      <c r="AA19" s="49"/>
      <c r="AB19" s="49"/>
      <c r="AC19" s="49"/>
      <c r="AD19" s="49"/>
      <c r="AE19" s="54"/>
      <c r="AF19" s="52"/>
      <c r="AG19" s="55"/>
      <c r="AH19" s="48"/>
      <c r="AI19" s="49"/>
      <c r="AJ19" s="49"/>
      <c r="AK19" s="49"/>
      <c r="AL19" s="49"/>
      <c r="AM19" s="49"/>
      <c r="AN19" s="49"/>
      <c r="AO19" s="54"/>
      <c r="AP19" s="52"/>
      <c r="AQ19" s="55"/>
      <c r="AR19" s="48"/>
      <c r="AS19" s="49"/>
      <c r="AT19" s="49"/>
      <c r="AU19" s="49"/>
      <c r="AV19" s="49"/>
      <c r="AW19" s="49"/>
      <c r="AX19" s="49"/>
      <c r="AY19" s="54"/>
      <c r="AZ19" s="52"/>
      <c r="BA19" s="55"/>
      <c r="BB19" s="48">
        <v>15</v>
      </c>
      <c r="BC19" s="49"/>
      <c r="BD19" s="49"/>
      <c r="BE19" s="49"/>
      <c r="BF19" s="49"/>
      <c r="BG19" s="49"/>
      <c r="BH19" s="49"/>
      <c r="BI19" s="54"/>
      <c r="BJ19" s="52" t="s">
        <v>30</v>
      </c>
      <c r="BK19" s="55">
        <v>1</v>
      </c>
      <c r="BL19" s="48"/>
      <c r="BM19" s="49"/>
      <c r="BN19" s="49"/>
      <c r="BO19" s="49"/>
      <c r="BP19" s="49"/>
      <c r="BQ19" s="49"/>
      <c r="BR19" s="49"/>
      <c r="BS19" s="54"/>
      <c r="BT19" s="52"/>
      <c r="BU19" s="56"/>
      <c r="BV19" s="57">
        <f t="shared" si="19"/>
        <v>1</v>
      </c>
    </row>
    <row r="20" spans="1:74" s="19" customFormat="1" ht="13.15" customHeight="1" x14ac:dyDescent="0.2">
      <c r="A20" s="309" t="s">
        <v>47</v>
      </c>
      <c r="B20" s="310" t="s">
        <v>169</v>
      </c>
      <c r="C20" s="335"/>
      <c r="D20" s="336"/>
      <c r="E20" s="212">
        <f t="shared" ref="E20" si="30">SUM(F20:M20)</f>
        <v>15</v>
      </c>
      <c r="F20" s="152">
        <f t="shared" ref="F20" si="31">SUM(N20+X20+AH20+AR20+BB20+BL20)</f>
        <v>15</v>
      </c>
      <c r="G20" s="152">
        <f t="shared" ref="G20" si="32">SUM(O20+Y20+AI20+AS20+BC20+BM20)</f>
        <v>0</v>
      </c>
      <c r="H20" s="152">
        <f t="shared" ref="H20" si="33">SUM(P20+Z20+AJ20+AT20+BD20+BN20)</f>
        <v>0</v>
      </c>
      <c r="I20" s="152">
        <f t="shared" ref="I20" si="34">SUM(Q20+AA20+AK20+AU20+BE20+BO20)</f>
        <v>0</v>
      </c>
      <c r="J20" s="152">
        <f t="shared" ref="J20" si="35">SUM(R20+AB20+AL20+AV20+BF20+BP20)</f>
        <v>0</v>
      </c>
      <c r="K20" s="152">
        <f t="shared" ref="K20" si="36">SUM(S20+AC20+AM20+AW20+BG20+BQ20)</f>
        <v>0</v>
      </c>
      <c r="L20" s="152">
        <f t="shared" ref="L20" si="37">SUM(T20+AD20+AN20+AX20+BH20+BR20)</f>
        <v>0</v>
      </c>
      <c r="M20" s="152">
        <f t="shared" ref="M20" si="38">SUM(U20+AE20+AO20+AY20+BI20+BS20)</f>
        <v>0</v>
      </c>
      <c r="N20" s="153"/>
      <c r="O20" s="154"/>
      <c r="P20" s="154"/>
      <c r="Q20" s="154"/>
      <c r="R20" s="154"/>
      <c r="S20" s="154"/>
      <c r="T20" s="155"/>
      <c r="U20" s="156"/>
      <c r="V20" s="157"/>
      <c r="W20" s="140"/>
      <c r="X20" s="158"/>
      <c r="Y20" s="154"/>
      <c r="Z20" s="154"/>
      <c r="AA20" s="154"/>
      <c r="AB20" s="154"/>
      <c r="AC20" s="154"/>
      <c r="AD20" s="154"/>
      <c r="AE20" s="159"/>
      <c r="AF20" s="157"/>
      <c r="AG20" s="160"/>
      <c r="AH20" s="153"/>
      <c r="AI20" s="154"/>
      <c r="AJ20" s="154"/>
      <c r="AK20" s="154"/>
      <c r="AL20" s="154"/>
      <c r="AM20" s="154"/>
      <c r="AN20" s="154"/>
      <c r="AO20" s="159"/>
      <c r="AP20" s="157"/>
      <c r="AQ20" s="160"/>
      <c r="AR20" s="153"/>
      <c r="AS20" s="154"/>
      <c r="AT20" s="154"/>
      <c r="AU20" s="154"/>
      <c r="AV20" s="154"/>
      <c r="AW20" s="154"/>
      <c r="AX20" s="154"/>
      <c r="AY20" s="159"/>
      <c r="AZ20" s="157"/>
      <c r="BA20" s="160"/>
      <c r="BB20" s="153">
        <v>15</v>
      </c>
      <c r="BC20" s="154"/>
      <c r="BD20" s="154"/>
      <c r="BE20" s="154"/>
      <c r="BF20" s="154"/>
      <c r="BG20" s="154"/>
      <c r="BH20" s="154"/>
      <c r="BI20" s="159"/>
      <c r="BJ20" s="157" t="s">
        <v>30</v>
      </c>
      <c r="BK20" s="160">
        <v>1</v>
      </c>
      <c r="BL20" s="153"/>
      <c r="BM20" s="154"/>
      <c r="BN20" s="154"/>
      <c r="BO20" s="154"/>
      <c r="BP20" s="154"/>
      <c r="BQ20" s="154"/>
      <c r="BR20" s="154"/>
      <c r="BS20" s="159"/>
      <c r="BT20" s="157"/>
      <c r="BU20" s="140"/>
      <c r="BV20" s="161">
        <f t="shared" si="19"/>
        <v>1</v>
      </c>
    </row>
    <row r="21" spans="1:74" s="19" customFormat="1" ht="16.5" customHeight="1" x14ac:dyDescent="0.2">
      <c r="A21" s="6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4"/>
    </row>
    <row r="22" spans="1:74" s="46" customFormat="1" ht="22.5" customHeight="1" x14ac:dyDescent="0.2">
      <c r="A22" s="65" t="s">
        <v>39</v>
      </c>
      <c r="B22" s="66" t="s">
        <v>129</v>
      </c>
      <c r="C22" s="40"/>
      <c r="D22" s="40"/>
      <c r="E22" s="199">
        <f t="shared" ref="E22:U22" si="39">SUM(E23:E33)</f>
        <v>285</v>
      </c>
      <c r="F22" s="41">
        <f t="shared" si="39"/>
        <v>165</v>
      </c>
      <c r="G22" s="41">
        <f t="shared" si="39"/>
        <v>15</v>
      </c>
      <c r="H22" s="41">
        <f t="shared" si="39"/>
        <v>0</v>
      </c>
      <c r="I22" s="41">
        <f t="shared" si="39"/>
        <v>105</v>
      </c>
      <c r="J22" s="41">
        <f t="shared" si="39"/>
        <v>0</v>
      </c>
      <c r="K22" s="41">
        <f t="shared" si="39"/>
        <v>0</v>
      </c>
      <c r="L22" s="41">
        <f t="shared" si="39"/>
        <v>0</v>
      </c>
      <c r="M22" s="165">
        <f t="shared" si="39"/>
        <v>0</v>
      </c>
      <c r="N22" s="67">
        <f t="shared" si="39"/>
        <v>45</v>
      </c>
      <c r="O22" s="67">
        <f t="shared" si="39"/>
        <v>0</v>
      </c>
      <c r="P22" s="67">
        <f t="shared" si="39"/>
        <v>0</v>
      </c>
      <c r="Q22" s="67">
        <f t="shared" si="39"/>
        <v>30</v>
      </c>
      <c r="R22" s="67">
        <f t="shared" si="39"/>
        <v>0</v>
      </c>
      <c r="S22" s="67">
        <f t="shared" si="39"/>
        <v>0</v>
      </c>
      <c r="T22" s="67">
        <f t="shared" si="39"/>
        <v>0</v>
      </c>
      <c r="U22" s="67">
        <f t="shared" si="39"/>
        <v>0</v>
      </c>
      <c r="V22" s="44">
        <f>COUNTIF(V23:V33,"E")</f>
        <v>2</v>
      </c>
      <c r="W22" s="69">
        <f t="shared" ref="W22:AE22" si="40">SUM(W23:W33)</f>
        <v>7</v>
      </c>
      <c r="X22" s="67">
        <f t="shared" si="40"/>
        <v>60</v>
      </c>
      <c r="Y22" s="68">
        <f t="shared" si="40"/>
        <v>0</v>
      </c>
      <c r="Z22" s="68">
        <f t="shared" si="40"/>
        <v>0</v>
      </c>
      <c r="AA22" s="68">
        <f t="shared" si="40"/>
        <v>45</v>
      </c>
      <c r="AB22" s="68">
        <f t="shared" si="40"/>
        <v>0</v>
      </c>
      <c r="AC22" s="68">
        <f t="shared" si="40"/>
        <v>0</v>
      </c>
      <c r="AD22" s="68">
        <f t="shared" si="40"/>
        <v>0</v>
      </c>
      <c r="AE22" s="68">
        <f t="shared" si="40"/>
        <v>0</v>
      </c>
      <c r="AF22" s="44">
        <f>COUNTIF(AF23:AF33,"E")</f>
        <v>2</v>
      </c>
      <c r="AG22" s="69">
        <f t="shared" ref="AG22:AO22" si="41">SUM(AG23:AG33)</f>
        <v>9</v>
      </c>
      <c r="AH22" s="67">
        <f t="shared" si="41"/>
        <v>45</v>
      </c>
      <c r="AI22" s="68">
        <f t="shared" si="41"/>
        <v>15</v>
      </c>
      <c r="AJ22" s="68">
        <f t="shared" si="41"/>
        <v>0</v>
      </c>
      <c r="AK22" s="68">
        <f t="shared" si="41"/>
        <v>15</v>
      </c>
      <c r="AL22" s="68">
        <f t="shared" si="41"/>
        <v>0</v>
      </c>
      <c r="AM22" s="68">
        <f t="shared" si="41"/>
        <v>0</v>
      </c>
      <c r="AN22" s="68">
        <f t="shared" si="41"/>
        <v>0</v>
      </c>
      <c r="AO22" s="68">
        <f t="shared" si="41"/>
        <v>0</v>
      </c>
      <c r="AP22" s="44">
        <f>COUNTIF(AP23:AP33,"E")</f>
        <v>0</v>
      </c>
      <c r="AQ22" s="69">
        <f t="shared" ref="AQ22:AY22" si="42">SUM(AQ23:AQ33)</f>
        <v>5</v>
      </c>
      <c r="AR22" s="67">
        <f t="shared" si="42"/>
        <v>15</v>
      </c>
      <c r="AS22" s="68">
        <f t="shared" si="42"/>
        <v>0</v>
      </c>
      <c r="AT22" s="68">
        <f t="shared" si="42"/>
        <v>0</v>
      </c>
      <c r="AU22" s="68">
        <f t="shared" si="42"/>
        <v>15</v>
      </c>
      <c r="AV22" s="68">
        <f t="shared" si="42"/>
        <v>0</v>
      </c>
      <c r="AW22" s="68">
        <f t="shared" si="42"/>
        <v>0</v>
      </c>
      <c r="AX22" s="68">
        <f t="shared" si="42"/>
        <v>0</v>
      </c>
      <c r="AY22" s="68">
        <f t="shared" si="42"/>
        <v>0</v>
      </c>
      <c r="AZ22" s="44">
        <f>COUNTIF(AZ23:AZ33,"E")</f>
        <v>1</v>
      </c>
      <c r="BA22" s="69">
        <f t="shared" ref="BA22:BI22" si="43">SUM(BA23:BA33)</f>
        <v>3</v>
      </c>
      <c r="BB22" s="67">
        <f t="shared" si="43"/>
        <v>0</v>
      </c>
      <c r="BC22" s="68">
        <f t="shared" si="43"/>
        <v>0</v>
      </c>
      <c r="BD22" s="68">
        <f t="shared" si="43"/>
        <v>0</v>
      </c>
      <c r="BE22" s="68">
        <f t="shared" si="43"/>
        <v>0</v>
      </c>
      <c r="BF22" s="68">
        <f t="shared" si="43"/>
        <v>0</v>
      </c>
      <c r="BG22" s="68">
        <f t="shared" si="43"/>
        <v>0</v>
      </c>
      <c r="BH22" s="68">
        <f t="shared" si="43"/>
        <v>0</v>
      </c>
      <c r="BI22" s="68">
        <f t="shared" si="43"/>
        <v>0</v>
      </c>
      <c r="BJ22" s="44">
        <f>COUNTIF(BJ23:BJ33,"E")</f>
        <v>0</v>
      </c>
      <c r="BK22" s="69">
        <f t="shared" ref="BK22:BS22" si="44">SUM(BK23:BK33)</f>
        <v>0</v>
      </c>
      <c r="BL22" s="67">
        <f t="shared" si="44"/>
        <v>0</v>
      </c>
      <c r="BM22" s="68">
        <f t="shared" si="44"/>
        <v>0</v>
      </c>
      <c r="BN22" s="68">
        <f t="shared" si="44"/>
        <v>0</v>
      </c>
      <c r="BO22" s="68">
        <f t="shared" si="44"/>
        <v>0</v>
      </c>
      <c r="BP22" s="68">
        <f t="shared" si="44"/>
        <v>0</v>
      </c>
      <c r="BQ22" s="68">
        <f t="shared" si="44"/>
        <v>0</v>
      </c>
      <c r="BR22" s="68">
        <f t="shared" si="44"/>
        <v>0</v>
      </c>
      <c r="BS22" s="68">
        <f t="shared" si="44"/>
        <v>0</v>
      </c>
      <c r="BT22" s="44">
        <f>COUNTIF(BT23:BT33,"E")</f>
        <v>0</v>
      </c>
      <c r="BU22" s="69">
        <f>SUM(BU23:BU33)</f>
        <v>0</v>
      </c>
      <c r="BV22" s="70">
        <f>SUM(BV23:BV33)</f>
        <v>24</v>
      </c>
    </row>
    <row r="23" spans="1:74" s="19" customFormat="1" ht="12.75" x14ac:dyDescent="0.2">
      <c r="A23" s="179" t="s">
        <v>49</v>
      </c>
      <c r="B23" s="337" t="s">
        <v>41</v>
      </c>
      <c r="C23" s="293" t="s">
        <v>44</v>
      </c>
      <c r="D23" s="208"/>
      <c r="E23" s="198">
        <f t="shared" ref="E23:E33" si="45">SUM(F23:M23)</f>
        <v>30</v>
      </c>
      <c r="F23" s="47">
        <f t="shared" ref="F23:F33" si="46">SUM(N23+X23+AH23+AR23+BB23+BL23)</f>
        <v>15</v>
      </c>
      <c r="G23" s="47">
        <f t="shared" ref="G23:G33" si="47">SUM(O23+Y23+AI23+AS23+BC23+BM23)</f>
        <v>0</v>
      </c>
      <c r="H23" s="47">
        <f t="shared" ref="H23:H33" si="48">SUM(P23+Z23+AJ23+AT23+BD23+BN23)</f>
        <v>0</v>
      </c>
      <c r="I23" s="47">
        <f t="shared" ref="I23:I33" si="49">SUM(Q23+AA23+AK23+AU23+BE23+BO23)</f>
        <v>15</v>
      </c>
      <c r="J23" s="47">
        <f t="shared" ref="J23:J33" si="50">SUM(R23+AB23+AL23+AV23+BF23+BP23)</f>
        <v>0</v>
      </c>
      <c r="K23" s="47">
        <f t="shared" ref="K23:K33" si="51">SUM(S23+AC23+AM23+AW23+BG23+BQ23)</f>
        <v>0</v>
      </c>
      <c r="L23" s="47">
        <f t="shared" ref="L23:L33" si="52">SUM(T23+AD23+AN23+AX23+BH23+BR23)</f>
        <v>0</v>
      </c>
      <c r="M23" s="47">
        <f t="shared" ref="M23:M33" si="53">SUM(U23+AE23+AO23+AY23+BI23+BS23)</f>
        <v>0</v>
      </c>
      <c r="N23" s="320">
        <v>15</v>
      </c>
      <c r="O23" s="291"/>
      <c r="P23" s="291"/>
      <c r="Q23" s="49">
        <v>15</v>
      </c>
      <c r="R23" s="49"/>
      <c r="S23" s="49"/>
      <c r="T23" s="49"/>
      <c r="U23" s="71"/>
      <c r="V23" s="259" t="s">
        <v>31</v>
      </c>
      <c r="W23" s="55">
        <v>3</v>
      </c>
      <c r="X23" s="48"/>
      <c r="Y23" s="49"/>
      <c r="Z23" s="49"/>
      <c r="AA23" s="49"/>
      <c r="AB23" s="49"/>
      <c r="AC23" s="49"/>
      <c r="AD23" s="49"/>
      <c r="AE23" s="71"/>
      <c r="AF23" s="259"/>
      <c r="AG23" s="55"/>
      <c r="AH23" s="48"/>
      <c r="AI23" s="49"/>
      <c r="AJ23" s="49"/>
      <c r="AK23" s="49"/>
      <c r="AL23" s="49"/>
      <c r="AM23" s="49"/>
      <c r="AN23" s="49"/>
      <c r="AO23" s="71"/>
      <c r="AP23" s="259"/>
      <c r="AQ23" s="55"/>
      <c r="AR23" s="48"/>
      <c r="AS23" s="49"/>
      <c r="AT23" s="49"/>
      <c r="AU23" s="49"/>
      <c r="AV23" s="49"/>
      <c r="AW23" s="49"/>
      <c r="AX23" s="49"/>
      <c r="AY23" s="71"/>
      <c r="AZ23" s="259"/>
      <c r="BA23" s="55"/>
      <c r="BB23" s="48"/>
      <c r="BC23" s="49"/>
      <c r="BD23" s="49"/>
      <c r="BE23" s="49"/>
      <c r="BF23" s="49"/>
      <c r="BG23" s="49"/>
      <c r="BH23" s="49"/>
      <c r="BI23" s="71"/>
      <c r="BJ23" s="259"/>
      <c r="BK23" s="55"/>
      <c r="BL23" s="48"/>
      <c r="BM23" s="49"/>
      <c r="BN23" s="49"/>
      <c r="BO23" s="49"/>
      <c r="BP23" s="49"/>
      <c r="BQ23" s="49"/>
      <c r="BR23" s="49"/>
      <c r="BS23" s="71"/>
      <c r="BT23" s="259"/>
      <c r="BU23" s="56"/>
      <c r="BV23" s="57">
        <f t="shared" ref="BV23:BV33" si="54">(BU23+BK23+BA23+AQ23+AG23+W23)</f>
        <v>3</v>
      </c>
    </row>
    <row r="24" spans="1:74" s="19" customFormat="1" ht="12.75" x14ac:dyDescent="0.2">
      <c r="A24" s="181" t="s">
        <v>140</v>
      </c>
      <c r="B24" s="338" t="s">
        <v>178</v>
      </c>
      <c r="C24" s="294" t="s">
        <v>44</v>
      </c>
      <c r="D24" s="209"/>
      <c r="E24" s="198">
        <f t="shared" si="45"/>
        <v>30</v>
      </c>
      <c r="F24" s="47">
        <f t="shared" si="46"/>
        <v>15</v>
      </c>
      <c r="G24" s="47">
        <f t="shared" si="47"/>
        <v>0</v>
      </c>
      <c r="H24" s="47">
        <f t="shared" si="48"/>
        <v>0</v>
      </c>
      <c r="I24" s="47">
        <f t="shared" si="49"/>
        <v>15</v>
      </c>
      <c r="J24" s="47">
        <f t="shared" si="50"/>
        <v>0</v>
      </c>
      <c r="K24" s="47">
        <f t="shared" si="51"/>
        <v>0</v>
      </c>
      <c r="L24" s="47">
        <f t="shared" si="52"/>
        <v>0</v>
      </c>
      <c r="M24" s="47">
        <f t="shared" si="53"/>
        <v>0</v>
      </c>
      <c r="N24" s="320">
        <v>15</v>
      </c>
      <c r="O24" s="291"/>
      <c r="P24" s="291"/>
      <c r="Q24" s="49">
        <v>15</v>
      </c>
      <c r="R24" s="49"/>
      <c r="S24" s="49"/>
      <c r="T24" s="49"/>
      <c r="U24" s="71"/>
      <c r="V24" s="259" t="s">
        <v>31</v>
      </c>
      <c r="W24" s="55">
        <v>3</v>
      </c>
      <c r="X24" s="48"/>
      <c r="Y24" s="49"/>
      <c r="Z24" s="49"/>
      <c r="AA24" s="49"/>
      <c r="AB24" s="49"/>
      <c r="AC24" s="49"/>
      <c r="AD24" s="49"/>
      <c r="AE24" s="71"/>
      <c r="AF24" s="259"/>
      <c r="AG24" s="55"/>
      <c r="AH24" s="48"/>
      <c r="AI24" s="49"/>
      <c r="AJ24" s="49"/>
      <c r="AK24" s="49"/>
      <c r="AL24" s="49"/>
      <c r="AM24" s="49"/>
      <c r="AN24" s="49"/>
      <c r="AO24" s="71"/>
      <c r="AP24" s="259"/>
      <c r="AQ24" s="55"/>
      <c r="AR24" s="48"/>
      <c r="AS24" s="49"/>
      <c r="AT24" s="49"/>
      <c r="AU24" s="49"/>
      <c r="AV24" s="49"/>
      <c r="AW24" s="49"/>
      <c r="AX24" s="49"/>
      <c r="AY24" s="71"/>
      <c r="AZ24" s="259"/>
      <c r="BA24" s="55"/>
      <c r="BB24" s="48"/>
      <c r="BC24" s="49"/>
      <c r="BD24" s="49"/>
      <c r="BE24" s="49"/>
      <c r="BF24" s="49"/>
      <c r="BG24" s="49"/>
      <c r="BH24" s="49"/>
      <c r="BI24" s="71"/>
      <c r="BJ24" s="259"/>
      <c r="BK24" s="55"/>
      <c r="BL24" s="48"/>
      <c r="BM24" s="49"/>
      <c r="BN24" s="49"/>
      <c r="BO24" s="49"/>
      <c r="BP24" s="49"/>
      <c r="BQ24" s="49"/>
      <c r="BR24" s="49"/>
      <c r="BS24" s="71"/>
      <c r="BT24" s="259"/>
      <c r="BU24" s="56"/>
      <c r="BV24" s="57">
        <f t="shared" si="54"/>
        <v>3</v>
      </c>
    </row>
    <row r="25" spans="1:74" s="19" customFormat="1" ht="12.75" x14ac:dyDescent="0.2">
      <c r="A25" s="181" t="s">
        <v>146</v>
      </c>
      <c r="B25" s="338" t="s">
        <v>51</v>
      </c>
      <c r="C25" s="296"/>
      <c r="D25" s="205"/>
      <c r="E25" s="198">
        <f>SUM(F25:M25)</f>
        <v>15</v>
      </c>
      <c r="F25" s="47">
        <f t="shared" ref="F25:M25" si="55">SUM(N25+X25+AH25+AR25+BB25+BL25)</f>
        <v>15</v>
      </c>
      <c r="G25" s="47">
        <f t="shared" si="55"/>
        <v>0</v>
      </c>
      <c r="H25" s="47">
        <f t="shared" si="55"/>
        <v>0</v>
      </c>
      <c r="I25" s="47">
        <f t="shared" si="55"/>
        <v>0</v>
      </c>
      <c r="J25" s="47">
        <f t="shared" si="55"/>
        <v>0</v>
      </c>
      <c r="K25" s="47">
        <f t="shared" si="55"/>
        <v>0</v>
      </c>
      <c r="L25" s="47">
        <f t="shared" si="55"/>
        <v>0</v>
      </c>
      <c r="M25" s="47">
        <f t="shared" si="55"/>
        <v>0</v>
      </c>
      <c r="N25" s="339">
        <v>15</v>
      </c>
      <c r="O25" s="340"/>
      <c r="P25" s="340"/>
      <c r="Q25" s="73"/>
      <c r="R25" s="73"/>
      <c r="S25" s="73"/>
      <c r="T25" s="73"/>
      <c r="U25" s="71"/>
      <c r="V25" s="260" t="s">
        <v>30</v>
      </c>
      <c r="W25" s="59">
        <v>1</v>
      </c>
      <c r="X25" s="341"/>
      <c r="Y25" s="342"/>
      <c r="Z25" s="342"/>
      <c r="AA25" s="342"/>
      <c r="AB25" s="342"/>
      <c r="AC25" s="154"/>
      <c r="AD25" s="154"/>
      <c r="AE25" s="155"/>
      <c r="AF25" s="261"/>
      <c r="AG25" s="160"/>
      <c r="AH25" s="153"/>
      <c r="AI25" s="154"/>
      <c r="AJ25" s="154"/>
      <c r="AK25" s="154"/>
      <c r="AL25" s="154"/>
      <c r="AM25" s="154"/>
      <c r="AN25" s="154"/>
      <c r="AO25" s="155"/>
      <c r="AP25" s="261"/>
      <c r="AQ25" s="140"/>
      <c r="AR25" s="48"/>
      <c r="AS25" s="49"/>
      <c r="AT25" s="49"/>
      <c r="AU25" s="49"/>
      <c r="AV25" s="49"/>
      <c r="AW25" s="49"/>
      <c r="AX25" s="49"/>
      <c r="AY25" s="71"/>
      <c r="AZ25" s="259"/>
      <c r="BA25" s="59"/>
      <c r="BB25" s="48"/>
      <c r="BC25" s="49"/>
      <c r="BD25" s="49"/>
      <c r="BE25" s="49"/>
      <c r="BF25" s="49"/>
      <c r="BG25" s="49"/>
      <c r="BH25" s="49"/>
      <c r="BI25" s="71"/>
      <c r="BJ25" s="259"/>
      <c r="BK25" s="59"/>
      <c r="BL25" s="48"/>
      <c r="BM25" s="49"/>
      <c r="BN25" s="49"/>
      <c r="BO25" s="49"/>
      <c r="BP25" s="49"/>
      <c r="BQ25" s="49"/>
      <c r="BR25" s="49"/>
      <c r="BS25" s="71"/>
      <c r="BT25" s="259"/>
      <c r="BU25" s="60"/>
      <c r="BV25" s="57">
        <f>(BU25+BK25+BA25+AQ25+AG25+W25)</f>
        <v>1</v>
      </c>
    </row>
    <row r="26" spans="1:74" s="19" customFormat="1" ht="12.75" x14ac:dyDescent="0.2">
      <c r="A26" s="181" t="s">
        <v>148</v>
      </c>
      <c r="B26" s="106" t="s">
        <v>147</v>
      </c>
      <c r="C26" s="297"/>
      <c r="D26" s="196"/>
      <c r="E26" s="198">
        <f>SUM(F26:M26)</f>
        <v>15</v>
      </c>
      <c r="F26" s="47">
        <f t="shared" ref="F26:M26" si="56">SUM(N26+X26+AH26+AR26+BB26+BL26)</f>
        <v>15</v>
      </c>
      <c r="G26" s="47">
        <f t="shared" si="56"/>
        <v>0</v>
      </c>
      <c r="H26" s="47">
        <f t="shared" si="56"/>
        <v>0</v>
      </c>
      <c r="I26" s="47">
        <f t="shared" si="56"/>
        <v>0</v>
      </c>
      <c r="J26" s="47">
        <f t="shared" si="56"/>
        <v>0</v>
      </c>
      <c r="K26" s="47">
        <f t="shared" si="56"/>
        <v>0</v>
      </c>
      <c r="L26" s="47">
        <f t="shared" si="56"/>
        <v>0</v>
      </c>
      <c r="M26" s="47">
        <f t="shared" si="56"/>
        <v>0</v>
      </c>
      <c r="N26" s="339"/>
      <c r="O26" s="340"/>
      <c r="P26" s="340"/>
      <c r="Q26" s="73"/>
      <c r="R26" s="73"/>
      <c r="S26" s="73"/>
      <c r="T26" s="73"/>
      <c r="U26" s="71"/>
      <c r="V26" s="260"/>
      <c r="W26" s="59"/>
      <c r="X26" s="320">
        <v>15</v>
      </c>
      <c r="Y26" s="291"/>
      <c r="Z26" s="291"/>
      <c r="AA26" s="291"/>
      <c r="AB26" s="291"/>
      <c r="AC26" s="49"/>
      <c r="AD26" s="49"/>
      <c r="AE26" s="71"/>
      <c r="AF26" s="259" t="s">
        <v>30</v>
      </c>
      <c r="AG26" s="104">
        <v>1</v>
      </c>
      <c r="AH26" s="48"/>
      <c r="AI26" s="49"/>
      <c r="AJ26" s="49"/>
      <c r="AK26" s="49"/>
      <c r="AL26" s="49"/>
      <c r="AM26" s="49"/>
      <c r="AN26" s="49"/>
      <c r="AO26" s="71"/>
      <c r="AP26" s="259"/>
      <c r="AQ26" s="104"/>
      <c r="AR26" s="48"/>
      <c r="AS26" s="49"/>
      <c r="AT26" s="49"/>
      <c r="AU26" s="49"/>
      <c r="AV26" s="49"/>
      <c r="AW26" s="49"/>
      <c r="AX26" s="49"/>
      <c r="AY26" s="71"/>
      <c r="AZ26" s="259"/>
      <c r="BA26" s="59"/>
      <c r="BB26" s="48"/>
      <c r="BC26" s="49"/>
      <c r="BD26" s="49"/>
      <c r="BE26" s="49"/>
      <c r="BF26" s="49"/>
      <c r="BG26" s="49"/>
      <c r="BH26" s="49"/>
      <c r="BI26" s="71"/>
      <c r="BJ26" s="259"/>
      <c r="BK26" s="59"/>
      <c r="BL26" s="48"/>
      <c r="BM26" s="49"/>
      <c r="BN26" s="49"/>
      <c r="BO26" s="49"/>
      <c r="BP26" s="49"/>
      <c r="BQ26" s="49"/>
      <c r="BR26" s="49"/>
      <c r="BS26" s="71"/>
      <c r="BT26" s="259"/>
      <c r="BU26" s="60"/>
      <c r="BV26" s="57">
        <f>(BU26+BK26+BA26+AQ26+AG26+W26)</f>
        <v>1</v>
      </c>
    </row>
    <row r="27" spans="1:74" s="19" customFormat="1" ht="12.75" x14ac:dyDescent="0.2">
      <c r="A27" s="181" t="s">
        <v>150</v>
      </c>
      <c r="B27" s="166" t="s">
        <v>43</v>
      </c>
      <c r="C27" s="295" t="s">
        <v>44</v>
      </c>
      <c r="D27" s="207"/>
      <c r="E27" s="198">
        <f t="shared" si="45"/>
        <v>45</v>
      </c>
      <c r="F27" s="47">
        <f t="shared" si="46"/>
        <v>15</v>
      </c>
      <c r="G27" s="47">
        <f t="shared" si="47"/>
        <v>0</v>
      </c>
      <c r="H27" s="47">
        <f t="shared" si="48"/>
        <v>0</v>
      </c>
      <c r="I27" s="47">
        <f t="shared" si="49"/>
        <v>30</v>
      </c>
      <c r="J27" s="47">
        <f t="shared" si="50"/>
        <v>0</v>
      </c>
      <c r="K27" s="47">
        <f t="shared" si="51"/>
        <v>0</v>
      </c>
      <c r="L27" s="47">
        <f t="shared" si="52"/>
        <v>0</v>
      </c>
      <c r="M27" s="47">
        <f t="shared" si="53"/>
        <v>0</v>
      </c>
      <c r="N27" s="320"/>
      <c r="O27" s="291"/>
      <c r="P27" s="291"/>
      <c r="Q27" s="49"/>
      <c r="R27" s="49"/>
      <c r="S27" s="49"/>
      <c r="T27" s="49"/>
      <c r="U27" s="71"/>
      <c r="V27" s="259"/>
      <c r="W27" s="55"/>
      <c r="X27" s="320">
        <v>15</v>
      </c>
      <c r="Y27" s="291"/>
      <c r="Z27" s="291"/>
      <c r="AA27" s="291">
        <v>30</v>
      </c>
      <c r="AB27" s="291"/>
      <c r="AC27" s="49"/>
      <c r="AD27" s="49"/>
      <c r="AE27" s="71"/>
      <c r="AF27" s="259" t="s">
        <v>31</v>
      </c>
      <c r="AG27" s="59">
        <v>4</v>
      </c>
      <c r="AH27" s="48"/>
      <c r="AI27" s="49"/>
      <c r="AJ27" s="49"/>
      <c r="AK27" s="49"/>
      <c r="AL27" s="49"/>
      <c r="AM27" s="49"/>
      <c r="AN27" s="49"/>
      <c r="AO27" s="71"/>
      <c r="AP27" s="259"/>
      <c r="AQ27" s="55"/>
      <c r="AR27" s="48"/>
      <c r="AS27" s="49"/>
      <c r="AT27" s="49"/>
      <c r="AU27" s="49"/>
      <c r="AV27" s="49"/>
      <c r="AW27" s="49"/>
      <c r="AX27" s="49"/>
      <c r="AY27" s="71"/>
      <c r="AZ27" s="259"/>
      <c r="BA27" s="55"/>
      <c r="BB27" s="48"/>
      <c r="BC27" s="49"/>
      <c r="BD27" s="49"/>
      <c r="BE27" s="49"/>
      <c r="BF27" s="49"/>
      <c r="BG27" s="49"/>
      <c r="BH27" s="49"/>
      <c r="BI27" s="71"/>
      <c r="BJ27" s="259"/>
      <c r="BK27" s="55"/>
      <c r="BL27" s="48"/>
      <c r="BM27" s="49"/>
      <c r="BN27" s="49"/>
      <c r="BO27" s="49"/>
      <c r="BP27" s="49"/>
      <c r="BQ27" s="49"/>
      <c r="BR27" s="49"/>
      <c r="BS27" s="71"/>
      <c r="BT27" s="259"/>
      <c r="BU27" s="56"/>
      <c r="BV27" s="57">
        <f t="shared" si="54"/>
        <v>4</v>
      </c>
    </row>
    <row r="28" spans="1:74" s="19" customFormat="1" ht="12.75" x14ac:dyDescent="0.2">
      <c r="A28" s="181" t="s">
        <v>53</v>
      </c>
      <c r="B28" s="166" t="s">
        <v>46</v>
      </c>
      <c r="C28" s="296" t="s">
        <v>44</v>
      </c>
      <c r="D28" s="205"/>
      <c r="E28" s="198">
        <f t="shared" si="45"/>
        <v>45</v>
      </c>
      <c r="F28" s="47">
        <f t="shared" si="46"/>
        <v>30</v>
      </c>
      <c r="G28" s="47">
        <f t="shared" si="47"/>
        <v>0</v>
      </c>
      <c r="H28" s="47">
        <f t="shared" si="48"/>
        <v>0</v>
      </c>
      <c r="I28" s="47">
        <f t="shared" si="49"/>
        <v>15</v>
      </c>
      <c r="J28" s="47">
        <f t="shared" si="50"/>
        <v>0</v>
      </c>
      <c r="K28" s="47">
        <f t="shared" si="51"/>
        <v>0</v>
      </c>
      <c r="L28" s="47">
        <f t="shared" si="52"/>
        <v>0</v>
      </c>
      <c r="M28" s="47">
        <f t="shared" si="53"/>
        <v>0</v>
      </c>
      <c r="N28" s="320"/>
      <c r="O28" s="291"/>
      <c r="P28" s="291"/>
      <c r="Q28" s="49"/>
      <c r="R28" s="49"/>
      <c r="S28" s="49"/>
      <c r="T28" s="49"/>
      <c r="U28" s="71"/>
      <c r="V28" s="259"/>
      <c r="W28" s="59"/>
      <c r="X28" s="341">
        <v>30</v>
      </c>
      <c r="Y28" s="342"/>
      <c r="Z28" s="342"/>
      <c r="AA28" s="342">
        <v>15</v>
      </c>
      <c r="AB28" s="342"/>
      <c r="AC28" s="154"/>
      <c r="AD28" s="154"/>
      <c r="AE28" s="155"/>
      <c r="AF28" s="261" t="s">
        <v>31</v>
      </c>
      <c r="AG28" s="160">
        <v>4</v>
      </c>
      <c r="AH28" s="341"/>
      <c r="AI28" s="342"/>
      <c r="AJ28" s="342"/>
      <c r="AK28" s="342"/>
      <c r="AL28" s="154"/>
      <c r="AM28" s="154"/>
      <c r="AN28" s="154"/>
      <c r="AO28" s="155"/>
      <c r="AP28" s="261"/>
      <c r="AQ28" s="140"/>
      <c r="AR28" s="48"/>
      <c r="AS28" s="49"/>
      <c r="AT28" s="49"/>
      <c r="AU28" s="49"/>
      <c r="AV28" s="49"/>
      <c r="AW28" s="49"/>
      <c r="AX28" s="49"/>
      <c r="AY28" s="71"/>
      <c r="AZ28" s="259"/>
      <c r="BA28" s="59"/>
      <c r="BB28" s="48"/>
      <c r="BC28" s="49"/>
      <c r="BD28" s="49"/>
      <c r="BE28" s="49"/>
      <c r="BF28" s="49"/>
      <c r="BG28" s="49"/>
      <c r="BH28" s="49"/>
      <c r="BI28" s="71"/>
      <c r="BJ28" s="259"/>
      <c r="BK28" s="59"/>
      <c r="BL28" s="48"/>
      <c r="BM28" s="49"/>
      <c r="BN28" s="49"/>
      <c r="BO28" s="49"/>
      <c r="BP28" s="49"/>
      <c r="BQ28" s="49"/>
      <c r="BR28" s="49"/>
      <c r="BS28" s="71"/>
      <c r="BT28" s="259"/>
      <c r="BU28" s="60"/>
      <c r="BV28" s="57">
        <f t="shared" si="54"/>
        <v>4</v>
      </c>
    </row>
    <row r="29" spans="1:74" s="19" customFormat="1" ht="12.75" x14ac:dyDescent="0.2">
      <c r="A29" s="180" t="s">
        <v>55</v>
      </c>
      <c r="B29" s="321" t="s">
        <v>145</v>
      </c>
      <c r="C29" s="297"/>
      <c r="D29" s="196"/>
      <c r="E29" s="198">
        <f>SUM(F29:M29)</f>
        <v>15</v>
      </c>
      <c r="F29" s="47">
        <f t="shared" ref="F29:M30" si="57">SUM(N29+X29+AH29+AR29+BB29+BL29)</f>
        <v>15</v>
      </c>
      <c r="G29" s="47">
        <f t="shared" si="57"/>
        <v>0</v>
      </c>
      <c r="H29" s="47">
        <f t="shared" si="57"/>
        <v>0</v>
      </c>
      <c r="I29" s="47">
        <f t="shared" si="57"/>
        <v>0</v>
      </c>
      <c r="J29" s="47">
        <f t="shared" si="57"/>
        <v>0</v>
      </c>
      <c r="K29" s="47">
        <f t="shared" si="57"/>
        <v>0</v>
      </c>
      <c r="L29" s="47">
        <f t="shared" si="57"/>
        <v>0</v>
      </c>
      <c r="M29" s="47">
        <f t="shared" si="57"/>
        <v>0</v>
      </c>
      <c r="N29" s="339"/>
      <c r="O29" s="340"/>
      <c r="P29" s="340"/>
      <c r="Q29" s="73"/>
      <c r="R29" s="73"/>
      <c r="S29" s="73"/>
      <c r="T29" s="73"/>
      <c r="U29" s="71"/>
      <c r="V29" s="260"/>
      <c r="W29" s="59"/>
      <c r="X29" s="323"/>
      <c r="Y29" s="102"/>
      <c r="Z29" s="102"/>
      <c r="AA29" s="102"/>
      <c r="AB29" s="102"/>
      <c r="AC29" s="102"/>
      <c r="AD29" s="102"/>
      <c r="AE29" s="103"/>
      <c r="AF29" s="262"/>
      <c r="AG29" s="213"/>
      <c r="AH29" s="323">
        <v>15</v>
      </c>
      <c r="AI29" s="343"/>
      <c r="AJ29" s="343"/>
      <c r="AK29" s="343"/>
      <c r="AL29" s="102"/>
      <c r="AM29" s="102"/>
      <c r="AN29" s="102"/>
      <c r="AO29" s="103"/>
      <c r="AP29" s="262" t="s">
        <v>30</v>
      </c>
      <c r="AQ29" s="213">
        <v>1</v>
      </c>
      <c r="AR29" s="320"/>
      <c r="AS29" s="49"/>
      <c r="AT29" s="49"/>
      <c r="AU29" s="49"/>
      <c r="AV29" s="49"/>
      <c r="AW29" s="49"/>
      <c r="AX29" s="49"/>
      <c r="AY29" s="71"/>
      <c r="AZ29" s="259"/>
      <c r="BA29" s="59"/>
      <c r="BB29" s="48"/>
      <c r="BC29" s="49"/>
      <c r="BD29" s="49"/>
      <c r="BE29" s="49"/>
      <c r="BF29" s="49"/>
      <c r="BG29" s="49"/>
      <c r="BH29" s="49"/>
      <c r="BI29" s="71"/>
      <c r="BJ29" s="259"/>
      <c r="BK29" s="59"/>
      <c r="BL29" s="48"/>
      <c r="BM29" s="49"/>
      <c r="BN29" s="49"/>
      <c r="BO29" s="49"/>
      <c r="BP29" s="49"/>
      <c r="BQ29" s="49"/>
      <c r="BR29" s="49"/>
      <c r="BS29" s="71"/>
      <c r="BT29" s="259"/>
      <c r="BU29" s="60"/>
      <c r="BV29" s="57">
        <f t="shared" si="54"/>
        <v>1</v>
      </c>
    </row>
    <row r="30" spans="1:74" s="19" customFormat="1" ht="12.75" x14ac:dyDescent="0.2">
      <c r="A30" s="181" t="s">
        <v>56</v>
      </c>
      <c r="B30" s="106" t="s">
        <v>149</v>
      </c>
      <c r="C30" s="297" t="s">
        <v>44</v>
      </c>
      <c r="D30" s="196"/>
      <c r="E30" s="198">
        <f>SUM(F30:M30)</f>
        <v>30</v>
      </c>
      <c r="F30" s="47">
        <f t="shared" si="57"/>
        <v>15</v>
      </c>
      <c r="G30" s="47">
        <f t="shared" si="57"/>
        <v>15</v>
      </c>
      <c r="H30" s="47">
        <f t="shared" si="57"/>
        <v>0</v>
      </c>
      <c r="I30" s="47">
        <f t="shared" si="57"/>
        <v>0</v>
      </c>
      <c r="J30" s="47">
        <f t="shared" si="57"/>
        <v>0</v>
      </c>
      <c r="K30" s="47">
        <f t="shared" si="57"/>
        <v>0</v>
      </c>
      <c r="L30" s="47">
        <f t="shared" si="57"/>
        <v>0</v>
      </c>
      <c r="M30" s="47">
        <f t="shared" si="57"/>
        <v>0</v>
      </c>
      <c r="N30" s="72"/>
      <c r="O30" s="73"/>
      <c r="P30" s="73"/>
      <c r="Q30" s="73"/>
      <c r="R30" s="73"/>
      <c r="S30" s="73"/>
      <c r="T30" s="73"/>
      <c r="U30" s="71"/>
      <c r="V30" s="260"/>
      <c r="W30" s="59"/>
      <c r="X30" s="48"/>
      <c r="Y30" s="49"/>
      <c r="Z30" s="49"/>
      <c r="AA30" s="49"/>
      <c r="AB30" s="49"/>
      <c r="AC30" s="49"/>
      <c r="AD30" s="49"/>
      <c r="AE30" s="71"/>
      <c r="AF30" s="259"/>
      <c r="AG30" s="151"/>
      <c r="AH30" s="320">
        <v>15</v>
      </c>
      <c r="AI30" s="291">
        <v>15</v>
      </c>
      <c r="AJ30" s="291"/>
      <c r="AK30" s="291"/>
      <c r="AL30" s="49"/>
      <c r="AM30" s="49"/>
      <c r="AN30" s="49"/>
      <c r="AO30" s="71"/>
      <c r="AP30" s="259" t="s">
        <v>30</v>
      </c>
      <c r="AQ30" s="151">
        <v>2</v>
      </c>
      <c r="AR30" s="48"/>
      <c r="AS30" s="49"/>
      <c r="AT30" s="49"/>
      <c r="AU30" s="49"/>
      <c r="AV30" s="49"/>
      <c r="AW30" s="49"/>
      <c r="AX30" s="49"/>
      <c r="AY30" s="71"/>
      <c r="AZ30" s="259"/>
      <c r="BA30" s="59"/>
      <c r="BB30" s="48"/>
      <c r="BC30" s="49"/>
      <c r="BD30" s="49"/>
      <c r="BE30" s="49"/>
      <c r="BF30" s="49"/>
      <c r="BG30" s="49"/>
      <c r="BH30" s="49"/>
      <c r="BI30" s="71"/>
      <c r="BJ30" s="259"/>
      <c r="BK30" s="59"/>
      <c r="BL30" s="48"/>
      <c r="BM30" s="49"/>
      <c r="BN30" s="49"/>
      <c r="BO30" s="49"/>
      <c r="BP30" s="49"/>
      <c r="BQ30" s="49"/>
      <c r="BR30" s="49"/>
      <c r="BS30" s="71"/>
      <c r="BT30" s="259"/>
      <c r="BU30" s="60"/>
      <c r="BV30" s="57">
        <f t="shared" si="54"/>
        <v>2</v>
      </c>
    </row>
    <row r="31" spans="1:74" s="19" customFormat="1" ht="12.75" x14ac:dyDescent="0.2">
      <c r="A31" s="181" t="s">
        <v>57</v>
      </c>
      <c r="B31" s="166" t="s">
        <v>48</v>
      </c>
      <c r="C31" s="168" t="s">
        <v>44</v>
      </c>
      <c r="D31" s="209"/>
      <c r="E31" s="198">
        <f t="shared" si="45"/>
        <v>15</v>
      </c>
      <c r="F31" s="47">
        <f t="shared" si="46"/>
        <v>0</v>
      </c>
      <c r="G31" s="47">
        <f t="shared" si="47"/>
        <v>0</v>
      </c>
      <c r="H31" s="47">
        <f t="shared" si="48"/>
        <v>0</v>
      </c>
      <c r="I31" s="47">
        <f t="shared" si="49"/>
        <v>15</v>
      </c>
      <c r="J31" s="47">
        <f t="shared" si="50"/>
        <v>0</v>
      </c>
      <c r="K31" s="47">
        <f t="shared" si="51"/>
        <v>0</v>
      </c>
      <c r="L31" s="47">
        <f t="shared" si="52"/>
        <v>0</v>
      </c>
      <c r="M31" s="47">
        <f t="shared" si="53"/>
        <v>0</v>
      </c>
      <c r="N31" s="48"/>
      <c r="O31" s="49"/>
      <c r="P31" s="49"/>
      <c r="Q31" s="49"/>
      <c r="R31" s="49"/>
      <c r="S31" s="49"/>
      <c r="T31" s="49"/>
      <c r="U31" s="71"/>
      <c r="V31" s="259"/>
      <c r="W31" s="59"/>
      <c r="X31" s="48"/>
      <c r="Y31" s="49"/>
      <c r="Z31" s="49"/>
      <c r="AA31" s="49"/>
      <c r="AB31" s="49"/>
      <c r="AC31" s="49"/>
      <c r="AD31" s="49"/>
      <c r="AE31" s="71"/>
      <c r="AF31" s="259"/>
      <c r="AG31" s="59"/>
      <c r="AH31" s="320"/>
      <c r="AI31" s="291"/>
      <c r="AJ31" s="291"/>
      <c r="AK31" s="291">
        <v>15</v>
      </c>
      <c r="AL31" s="49"/>
      <c r="AM31" s="49"/>
      <c r="AN31" s="49"/>
      <c r="AO31" s="71"/>
      <c r="AP31" s="259" t="s">
        <v>30</v>
      </c>
      <c r="AQ31" s="59">
        <v>1</v>
      </c>
      <c r="AR31" s="48"/>
      <c r="AS31" s="49"/>
      <c r="AT31" s="49"/>
      <c r="AU31" s="49"/>
      <c r="AV31" s="49"/>
      <c r="AW31" s="49"/>
      <c r="AX31" s="49"/>
      <c r="AY31" s="71"/>
      <c r="AZ31" s="259"/>
      <c r="BA31" s="59"/>
      <c r="BB31" s="48"/>
      <c r="BC31" s="49"/>
      <c r="BD31" s="49"/>
      <c r="BE31" s="49"/>
      <c r="BF31" s="49"/>
      <c r="BG31" s="49"/>
      <c r="BH31" s="49"/>
      <c r="BI31" s="71"/>
      <c r="BJ31" s="259"/>
      <c r="BK31" s="59"/>
      <c r="BL31" s="48"/>
      <c r="BM31" s="49"/>
      <c r="BN31" s="49"/>
      <c r="BO31" s="49"/>
      <c r="BP31" s="49"/>
      <c r="BQ31" s="49"/>
      <c r="BR31" s="49"/>
      <c r="BS31" s="71"/>
      <c r="BT31" s="259"/>
      <c r="BU31" s="60"/>
      <c r="BV31" s="57">
        <f t="shared" si="54"/>
        <v>1</v>
      </c>
    </row>
    <row r="32" spans="1:74" s="19" customFormat="1" ht="12.75" x14ac:dyDescent="0.2">
      <c r="A32" s="181" t="s">
        <v>59</v>
      </c>
      <c r="B32" s="166" t="s">
        <v>50</v>
      </c>
      <c r="C32" s="167"/>
      <c r="D32" s="205"/>
      <c r="E32" s="198">
        <f t="shared" si="45"/>
        <v>15</v>
      </c>
      <c r="F32" s="47">
        <f t="shared" si="46"/>
        <v>15</v>
      </c>
      <c r="G32" s="47">
        <f t="shared" si="47"/>
        <v>0</v>
      </c>
      <c r="H32" s="47">
        <f t="shared" si="48"/>
        <v>0</v>
      </c>
      <c r="I32" s="47">
        <f t="shared" si="49"/>
        <v>0</v>
      </c>
      <c r="J32" s="47">
        <f t="shared" si="50"/>
        <v>0</v>
      </c>
      <c r="K32" s="47">
        <f t="shared" si="51"/>
        <v>0</v>
      </c>
      <c r="L32" s="47">
        <f t="shared" si="52"/>
        <v>0</v>
      </c>
      <c r="M32" s="47">
        <f t="shared" si="53"/>
        <v>0</v>
      </c>
      <c r="N32" s="48"/>
      <c r="O32" s="49"/>
      <c r="P32" s="49"/>
      <c r="Q32" s="49"/>
      <c r="R32" s="49"/>
      <c r="S32" s="49"/>
      <c r="T32" s="49"/>
      <c r="U32" s="71"/>
      <c r="V32" s="259"/>
      <c r="W32" s="59"/>
      <c r="X32" s="48"/>
      <c r="Y32" s="49"/>
      <c r="Z32" s="49"/>
      <c r="AA32" s="49"/>
      <c r="AB32" s="49"/>
      <c r="AC32" s="49"/>
      <c r="AD32" s="49"/>
      <c r="AE32" s="71"/>
      <c r="AF32" s="259"/>
      <c r="AG32" s="59"/>
      <c r="AH32" s="320">
        <v>15</v>
      </c>
      <c r="AI32" s="291"/>
      <c r="AJ32" s="291"/>
      <c r="AK32" s="291"/>
      <c r="AL32" s="49"/>
      <c r="AM32" s="49"/>
      <c r="AN32" s="49"/>
      <c r="AO32" s="71"/>
      <c r="AP32" s="259" t="s">
        <v>30</v>
      </c>
      <c r="AQ32" s="59">
        <v>1</v>
      </c>
      <c r="AR32" s="48"/>
      <c r="AS32" s="49"/>
      <c r="AT32" s="49"/>
      <c r="AU32" s="49"/>
      <c r="AV32" s="49"/>
      <c r="AW32" s="49"/>
      <c r="AX32" s="49"/>
      <c r="AY32" s="71"/>
      <c r="AZ32" s="259"/>
      <c r="BA32" s="59"/>
      <c r="BB32" s="48"/>
      <c r="BC32" s="49"/>
      <c r="BD32" s="49"/>
      <c r="BE32" s="49"/>
      <c r="BF32" s="49"/>
      <c r="BG32" s="49"/>
      <c r="BH32" s="49"/>
      <c r="BI32" s="71"/>
      <c r="BJ32" s="259"/>
      <c r="BK32" s="59"/>
      <c r="BL32" s="48"/>
      <c r="BM32" s="49"/>
      <c r="BN32" s="49"/>
      <c r="BO32" s="49"/>
      <c r="BP32" s="49"/>
      <c r="BQ32" s="49"/>
      <c r="BR32" s="49"/>
      <c r="BS32" s="71"/>
      <c r="BT32" s="259"/>
      <c r="BU32" s="60"/>
      <c r="BV32" s="57">
        <f t="shared" si="54"/>
        <v>1</v>
      </c>
    </row>
    <row r="33" spans="1:74" s="19" customFormat="1" ht="12.75" x14ac:dyDescent="0.2">
      <c r="A33" s="181" t="s">
        <v>60</v>
      </c>
      <c r="B33" s="166" t="s">
        <v>52</v>
      </c>
      <c r="C33" s="168" t="s">
        <v>44</v>
      </c>
      <c r="D33" s="210"/>
      <c r="E33" s="198">
        <f t="shared" si="45"/>
        <v>30</v>
      </c>
      <c r="F33" s="47">
        <f t="shared" si="46"/>
        <v>15</v>
      </c>
      <c r="G33" s="47">
        <f t="shared" si="47"/>
        <v>0</v>
      </c>
      <c r="H33" s="47">
        <f t="shared" si="48"/>
        <v>0</v>
      </c>
      <c r="I33" s="47">
        <f t="shared" si="49"/>
        <v>15</v>
      </c>
      <c r="J33" s="47">
        <f t="shared" si="50"/>
        <v>0</v>
      </c>
      <c r="K33" s="47">
        <f t="shared" si="51"/>
        <v>0</v>
      </c>
      <c r="L33" s="47">
        <f t="shared" si="52"/>
        <v>0</v>
      </c>
      <c r="M33" s="47">
        <f t="shared" si="53"/>
        <v>0</v>
      </c>
      <c r="N33" s="72"/>
      <c r="O33" s="73"/>
      <c r="P33" s="73"/>
      <c r="Q33" s="73"/>
      <c r="R33" s="73"/>
      <c r="S33" s="73"/>
      <c r="T33" s="73"/>
      <c r="U33" s="71"/>
      <c r="V33" s="259"/>
      <c r="W33" s="59"/>
      <c r="X33" s="72"/>
      <c r="Y33" s="73"/>
      <c r="Z33" s="73"/>
      <c r="AA33" s="73"/>
      <c r="AB33" s="73"/>
      <c r="AC33" s="73"/>
      <c r="AD33" s="73"/>
      <c r="AE33" s="71"/>
      <c r="AF33" s="259"/>
      <c r="AG33" s="59"/>
      <c r="AH33" s="72"/>
      <c r="AI33" s="73"/>
      <c r="AJ33" s="73"/>
      <c r="AK33" s="73"/>
      <c r="AL33" s="73"/>
      <c r="AM33" s="73"/>
      <c r="AN33" s="73"/>
      <c r="AO33" s="71"/>
      <c r="AP33" s="259"/>
      <c r="AQ33" s="59"/>
      <c r="AR33" s="339">
        <v>15</v>
      </c>
      <c r="AS33" s="340"/>
      <c r="AT33" s="340"/>
      <c r="AU33" s="73">
        <v>15</v>
      </c>
      <c r="AV33" s="73"/>
      <c r="AW33" s="73"/>
      <c r="AX33" s="73"/>
      <c r="AY33" s="71"/>
      <c r="AZ33" s="259" t="s">
        <v>31</v>
      </c>
      <c r="BA33" s="59">
        <v>3</v>
      </c>
      <c r="BB33" s="72"/>
      <c r="BC33" s="73"/>
      <c r="BD33" s="73"/>
      <c r="BE33" s="73"/>
      <c r="BF33" s="73"/>
      <c r="BG33" s="73"/>
      <c r="BH33" s="73"/>
      <c r="BI33" s="71"/>
      <c r="BJ33" s="259"/>
      <c r="BK33" s="59"/>
      <c r="BL33" s="72"/>
      <c r="BM33" s="73"/>
      <c r="BN33" s="73"/>
      <c r="BO33" s="73"/>
      <c r="BP33" s="73"/>
      <c r="BQ33" s="73"/>
      <c r="BR33" s="73"/>
      <c r="BS33" s="71"/>
      <c r="BT33" s="259"/>
      <c r="BU33" s="60"/>
      <c r="BV33" s="57">
        <f t="shared" si="54"/>
        <v>3</v>
      </c>
    </row>
    <row r="34" spans="1:74" s="19" customFormat="1" ht="16.5" customHeight="1" x14ac:dyDescent="0.2">
      <c r="A34" s="7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7"/>
    </row>
    <row r="35" spans="1:74" s="46" customFormat="1" ht="22.5" customHeight="1" x14ac:dyDescent="0.2">
      <c r="A35" s="39" t="s">
        <v>54</v>
      </c>
      <c r="B35" s="78" t="s">
        <v>130</v>
      </c>
      <c r="C35" s="79"/>
      <c r="D35" s="195"/>
      <c r="E35" s="199">
        <f t="shared" ref="E35:AO35" si="58">SUM(E36:E46)</f>
        <v>675</v>
      </c>
      <c r="F35" s="80">
        <f t="shared" si="58"/>
        <v>150</v>
      </c>
      <c r="G35" s="80">
        <f t="shared" si="58"/>
        <v>120</v>
      </c>
      <c r="H35" s="80">
        <f t="shared" si="58"/>
        <v>0</v>
      </c>
      <c r="I35" s="67">
        <f t="shared" si="58"/>
        <v>405</v>
      </c>
      <c r="J35" s="67">
        <f t="shared" si="58"/>
        <v>0</v>
      </c>
      <c r="K35" s="67">
        <f t="shared" si="58"/>
        <v>0</v>
      </c>
      <c r="L35" s="67">
        <f t="shared" si="58"/>
        <v>0</v>
      </c>
      <c r="M35" s="67">
        <f t="shared" si="58"/>
        <v>0</v>
      </c>
      <c r="N35" s="67">
        <f t="shared" si="58"/>
        <v>45</v>
      </c>
      <c r="O35" s="67">
        <f t="shared" si="58"/>
        <v>45</v>
      </c>
      <c r="P35" s="67">
        <f t="shared" si="58"/>
        <v>0</v>
      </c>
      <c r="Q35" s="67">
        <f t="shared" si="58"/>
        <v>105</v>
      </c>
      <c r="R35" s="67">
        <f t="shared" si="58"/>
        <v>0</v>
      </c>
      <c r="S35" s="67">
        <f t="shared" si="58"/>
        <v>0</v>
      </c>
      <c r="T35" s="67">
        <f t="shared" si="58"/>
        <v>0</v>
      </c>
      <c r="U35" s="67">
        <f t="shared" si="58"/>
        <v>0</v>
      </c>
      <c r="V35" s="67">
        <f t="shared" si="58"/>
        <v>0</v>
      </c>
      <c r="W35" s="67">
        <f t="shared" si="58"/>
        <v>15</v>
      </c>
      <c r="X35" s="67">
        <f t="shared" si="58"/>
        <v>15</v>
      </c>
      <c r="Y35" s="67">
        <f t="shared" si="58"/>
        <v>0</v>
      </c>
      <c r="Z35" s="67">
        <f t="shared" si="58"/>
        <v>0</v>
      </c>
      <c r="AA35" s="67">
        <f t="shared" si="58"/>
        <v>45</v>
      </c>
      <c r="AB35" s="67">
        <f t="shared" si="58"/>
        <v>0</v>
      </c>
      <c r="AC35" s="67">
        <f t="shared" si="58"/>
        <v>0</v>
      </c>
      <c r="AD35" s="67">
        <f t="shared" si="58"/>
        <v>0</v>
      </c>
      <c r="AE35" s="67">
        <f t="shared" si="58"/>
        <v>0</v>
      </c>
      <c r="AF35" s="67">
        <f t="shared" si="58"/>
        <v>0</v>
      </c>
      <c r="AG35" s="67">
        <f t="shared" si="58"/>
        <v>4</v>
      </c>
      <c r="AH35" s="67">
        <f t="shared" si="58"/>
        <v>15</v>
      </c>
      <c r="AI35" s="67">
        <f t="shared" si="58"/>
        <v>15</v>
      </c>
      <c r="AJ35" s="67">
        <f t="shared" si="58"/>
        <v>0</v>
      </c>
      <c r="AK35" s="67">
        <f t="shared" si="58"/>
        <v>75</v>
      </c>
      <c r="AL35" s="67">
        <f t="shared" si="58"/>
        <v>0</v>
      </c>
      <c r="AM35" s="67">
        <f t="shared" si="58"/>
        <v>0</v>
      </c>
      <c r="AN35" s="67">
        <f t="shared" si="58"/>
        <v>0</v>
      </c>
      <c r="AO35" s="67">
        <f t="shared" si="58"/>
        <v>0</v>
      </c>
      <c r="AP35" s="44">
        <f>COUNTIF(AP36:AP46,"E")</f>
        <v>1</v>
      </c>
      <c r="AQ35" s="69">
        <f t="shared" ref="AQ35:AY35" si="59">SUM(AQ36:AQ46)</f>
        <v>8</v>
      </c>
      <c r="AR35" s="67">
        <f t="shared" si="59"/>
        <v>30</v>
      </c>
      <c r="AS35" s="67">
        <f t="shared" si="59"/>
        <v>30</v>
      </c>
      <c r="AT35" s="67">
        <f t="shared" si="59"/>
        <v>0</v>
      </c>
      <c r="AU35" s="67">
        <f t="shared" si="59"/>
        <v>105</v>
      </c>
      <c r="AV35" s="67">
        <f t="shared" si="59"/>
        <v>0</v>
      </c>
      <c r="AW35" s="67">
        <f t="shared" si="59"/>
        <v>0</v>
      </c>
      <c r="AX35" s="67">
        <f t="shared" si="59"/>
        <v>0</v>
      </c>
      <c r="AY35" s="67">
        <f t="shared" si="59"/>
        <v>0</v>
      </c>
      <c r="AZ35" s="44">
        <f>COUNTIF(AZ36:AZ46,"E")</f>
        <v>1</v>
      </c>
      <c r="BA35" s="69">
        <f t="shared" ref="BA35:BI35" si="60">SUM(BA36:BA46)</f>
        <v>12</v>
      </c>
      <c r="BB35" s="67">
        <f t="shared" si="60"/>
        <v>15</v>
      </c>
      <c r="BC35" s="67">
        <f t="shared" si="60"/>
        <v>15</v>
      </c>
      <c r="BD35" s="67">
        <f t="shared" si="60"/>
        <v>0</v>
      </c>
      <c r="BE35" s="67">
        <f t="shared" si="60"/>
        <v>0</v>
      </c>
      <c r="BF35" s="67">
        <f t="shared" si="60"/>
        <v>0</v>
      </c>
      <c r="BG35" s="67">
        <f t="shared" si="60"/>
        <v>0</v>
      </c>
      <c r="BH35" s="67">
        <f t="shared" si="60"/>
        <v>0</v>
      </c>
      <c r="BI35" s="67">
        <f t="shared" si="60"/>
        <v>0</v>
      </c>
      <c r="BJ35" s="44">
        <f>COUNTIF(BJ36:BJ46,"E")</f>
        <v>1</v>
      </c>
      <c r="BK35" s="69">
        <f t="shared" ref="BK35:BS35" si="61">SUM(BK36:BK46)</f>
        <v>3</v>
      </c>
      <c r="BL35" s="67">
        <f t="shared" si="61"/>
        <v>30</v>
      </c>
      <c r="BM35" s="67">
        <f t="shared" si="61"/>
        <v>15</v>
      </c>
      <c r="BN35" s="67">
        <f t="shared" si="61"/>
        <v>0</v>
      </c>
      <c r="BO35" s="67">
        <f t="shared" si="61"/>
        <v>75</v>
      </c>
      <c r="BP35" s="67">
        <f t="shared" si="61"/>
        <v>0</v>
      </c>
      <c r="BQ35" s="67">
        <f t="shared" si="61"/>
        <v>0</v>
      </c>
      <c r="BR35" s="67">
        <f t="shared" si="61"/>
        <v>0</v>
      </c>
      <c r="BS35" s="67">
        <f t="shared" si="61"/>
        <v>0</v>
      </c>
      <c r="BT35" s="44">
        <f>COUNTIF(BT36:BT46,"E")</f>
        <v>1</v>
      </c>
      <c r="BU35" s="69">
        <f>SUM(BU36:BU46)</f>
        <v>9</v>
      </c>
      <c r="BV35" s="70">
        <f>SUM(BV36:BV46)</f>
        <v>51</v>
      </c>
    </row>
    <row r="36" spans="1:74" s="19" customFormat="1" ht="12.75" x14ac:dyDescent="0.2">
      <c r="A36" s="179" t="s">
        <v>62</v>
      </c>
      <c r="B36" s="81" t="s">
        <v>158</v>
      </c>
      <c r="C36" s="327" t="s">
        <v>44</v>
      </c>
      <c r="D36" s="215"/>
      <c r="E36" s="198">
        <f t="shared" ref="E36:E43" si="62">SUM(F36:M36)</f>
        <v>90</v>
      </c>
      <c r="F36" s="47">
        <f t="shared" ref="F36:M38" si="63">SUM(N36+X36+AH36+AR36+BB36+BL36)</f>
        <v>30</v>
      </c>
      <c r="G36" s="47">
        <f t="shared" si="63"/>
        <v>30</v>
      </c>
      <c r="H36" s="47">
        <f t="shared" si="63"/>
        <v>0</v>
      </c>
      <c r="I36" s="47">
        <f t="shared" si="63"/>
        <v>30</v>
      </c>
      <c r="J36" s="47">
        <f t="shared" si="63"/>
        <v>0</v>
      </c>
      <c r="K36" s="47">
        <f t="shared" si="63"/>
        <v>0</v>
      </c>
      <c r="L36" s="47">
        <f t="shared" si="63"/>
        <v>0</v>
      </c>
      <c r="M36" s="47">
        <f t="shared" si="63"/>
        <v>0</v>
      </c>
      <c r="N36" s="48">
        <v>30</v>
      </c>
      <c r="O36" s="49">
        <v>30</v>
      </c>
      <c r="P36" s="291"/>
      <c r="Q36" s="291">
        <v>30</v>
      </c>
      <c r="R36" s="291"/>
      <c r="S36" s="49"/>
      <c r="T36" s="49"/>
      <c r="U36" s="71"/>
      <c r="V36" s="259" t="s">
        <v>31</v>
      </c>
      <c r="W36" s="55">
        <v>7</v>
      </c>
      <c r="X36" s="48"/>
      <c r="Y36" s="49"/>
      <c r="Z36" s="49"/>
      <c r="AA36" s="49"/>
      <c r="AB36" s="49"/>
      <c r="AC36" s="49"/>
      <c r="AD36" s="49"/>
      <c r="AE36" s="71"/>
      <c r="AF36" s="259"/>
      <c r="AG36" s="55"/>
      <c r="AH36" s="48"/>
      <c r="AI36" s="49"/>
      <c r="AJ36" s="49"/>
      <c r="AK36" s="49"/>
      <c r="AL36" s="49"/>
      <c r="AM36" s="49"/>
      <c r="AN36" s="49"/>
      <c r="AO36" s="71"/>
      <c r="AP36" s="259"/>
      <c r="AQ36" s="55"/>
      <c r="AR36" s="48"/>
      <c r="AS36" s="49"/>
      <c r="AT36" s="49"/>
      <c r="AU36" s="49"/>
      <c r="AV36" s="49"/>
      <c r="AW36" s="49"/>
      <c r="AX36" s="49"/>
      <c r="AY36" s="71"/>
      <c r="AZ36" s="259"/>
      <c r="BA36" s="55"/>
      <c r="BB36" s="48"/>
      <c r="BC36" s="49"/>
      <c r="BD36" s="49"/>
      <c r="BE36" s="49"/>
      <c r="BF36" s="49"/>
      <c r="BG36" s="49"/>
      <c r="BH36" s="49"/>
      <c r="BI36" s="71"/>
      <c r="BJ36" s="259"/>
      <c r="BK36" s="55"/>
      <c r="BL36" s="48"/>
      <c r="BM36" s="49"/>
      <c r="BN36" s="49"/>
      <c r="BO36" s="49"/>
      <c r="BP36" s="49"/>
      <c r="BQ36" s="49"/>
      <c r="BR36" s="49"/>
      <c r="BS36" s="71"/>
      <c r="BT36" s="259"/>
      <c r="BU36" s="56"/>
      <c r="BV36" s="57">
        <f t="shared" ref="BV36:BV46" si="64">(BU36+BK36+BA36+AQ36+AG36+W36)</f>
        <v>7</v>
      </c>
    </row>
    <row r="37" spans="1:74" s="19" customFormat="1" ht="12.75" x14ac:dyDescent="0.2">
      <c r="A37" s="180" t="s">
        <v>63</v>
      </c>
      <c r="B37" s="150" t="s">
        <v>127</v>
      </c>
      <c r="C37" s="328" t="s">
        <v>44</v>
      </c>
      <c r="D37" s="202"/>
      <c r="E37" s="198">
        <f t="shared" si="62"/>
        <v>45</v>
      </c>
      <c r="F37" s="47">
        <f t="shared" si="63"/>
        <v>15</v>
      </c>
      <c r="G37" s="47">
        <f t="shared" si="63"/>
        <v>0</v>
      </c>
      <c r="H37" s="47">
        <f t="shared" si="63"/>
        <v>0</v>
      </c>
      <c r="I37" s="47">
        <f t="shared" si="63"/>
        <v>30</v>
      </c>
      <c r="J37" s="47">
        <f t="shared" si="63"/>
        <v>0</v>
      </c>
      <c r="K37" s="47">
        <f t="shared" si="63"/>
        <v>0</v>
      </c>
      <c r="L37" s="47">
        <f t="shared" si="63"/>
        <v>0</v>
      </c>
      <c r="M37" s="47">
        <f t="shared" si="63"/>
        <v>0</v>
      </c>
      <c r="N37" s="48">
        <v>15</v>
      </c>
      <c r="O37" s="49"/>
      <c r="P37" s="291"/>
      <c r="Q37" s="291">
        <v>30</v>
      </c>
      <c r="R37" s="291"/>
      <c r="S37" s="49"/>
      <c r="T37" s="49"/>
      <c r="U37" s="71"/>
      <c r="V37" s="259" t="s">
        <v>31</v>
      </c>
      <c r="W37" s="55">
        <v>4</v>
      </c>
      <c r="X37" s="72"/>
      <c r="Y37" s="73"/>
      <c r="Z37" s="73"/>
      <c r="AA37" s="73"/>
      <c r="AB37" s="73"/>
      <c r="AC37" s="73"/>
      <c r="AD37" s="73"/>
      <c r="AE37" s="71"/>
      <c r="AF37" s="259"/>
      <c r="AG37" s="55"/>
      <c r="AH37" s="72"/>
      <c r="AI37" s="73"/>
      <c r="AJ37" s="73"/>
      <c r="AK37" s="73"/>
      <c r="AL37" s="73"/>
      <c r="AM37" s="73"/>
      <c r="AN37" s="73"/>
      <c r="AO37" s="71"/>
      <c r="AP37" s="260"/>
      <c r="AQ37" s="214"/>
      <c r="AR37" s="48"/>
      <c r="AS37" s="49"/>
      <c r="AT37" s="49"/>
      <c r="AU37" s="49"/>
      <c r="AV37" s="49"/>
      <c r="AW37" s="49"/>
      <c r="AX37" s="49"/>
      <c r="AY37" s="71"/>
      <c r="AZ37" s="259"/>
      <c r="BA37" s="55"/>
      <c r="BB37" s="48"/>
      <c r="BC37" s="49"/>
      <c r="BD37" s="49"/>
      <c r="BE37" s="49"/>
      <c r="BF37" s="49"/>
      <c r="BG37" s="49"/>
      <c r="BH37" s="49"/>
      <c r="BI37" s="71"/>
      <c r="BJ37" s="259"/>
      <c r="BK37" s="55"/>
      <c r="BL37" s="48"/>
      <c r="BM37" s="49"/>
      <c r="BN37" s="49"/>
      <c r="BO37" s="49"/>
      <c r="BP37" s="49"/>
      <c r="BQ37" s="49"/>
      <c r="BR37" s="49"/>
      <c r="BS37" s="71"/>
      <c r="BT37" s="259"/>
      <c r="BU37" s="56"/>
      <c r="BV37" s="57">
        <f t="shared" si="64"/>
        <v>4</v>
      </c>
    </row>
    <row r="38" spans="1:74" s="19" customFormat="1" ht="12.75" x14ac:dyDescent="0.2">
      <c r="A38" s="181" t="s">
        <v>64</v>
      </c>
      <c r="B38" s="82" t="s">
        <v>159</v>
      </c>
      <c r="C38" s="297" t="s">
        <v>44</v>
      </c>
      <c r="D38" s="205"/>
      <c r="E38" s="198">
        <f t="shared" si="62"/>
        <v>105</v>
      </c>
      <c r="F38" s="47">
        <f t="shared" si="63"/>
        <v>0</v>
      </c>
      <c r="G38" s="47">
        <f t="shared" si="63"/>
        <v>15</v>
      </c>
      <c r="H38" s="47">
        <f t="shared" si="63"/>
        <v>0</v>
      </c>
      <c r="I38" s="47">
        <f t="shared" si="63"/>
        <v>90</v>
      </c>
      <c r="J38" s="47">
        <f t="shared" si="63"/>
        <v>0</v>
      </c>
      <c r="K38" s="47">
        <f t="shared" si="63"/>
        <v>0</v>
      </c>
      <c r="L38" s="47">
        <f t="shared" si="63"/>
        <v>0</v>
      </c>
      <c r="M38" s="47">
        <f t="shared" si="63"/>
        <v>0</v>
      </c>
      <c r="N38" s="48"/>
      <c r="O38" s="49">
        <v>15</v>
      </c>
      <c r="P38" s="291"/>
      <c r="Q38" s="291">
        <v>45</v>
      </c>
      <c r="R38" s="291"/>
      <c r="S38" s="49"/>
      <c r="T38" s="49"/>
      <c r="U38" s="71"/>
      <c r="V38" s="259" t="s">
        <v>30</v>
      </c>
      <c r="W38" s="55">
        <v>4</v>
      </c>
      <c r="X38" s="341"/>
      <c r="Y38" s="342"/>
      <c r="Z38" s="342"/>
      <c r="AA38" s="342">
        <v>45</v>
      </c>
      <c r="AB38" s="342"/>
      <c r="AC38" s="154"/>
      <c r="AD38" s="154"/>
      <c r="AE38" s="155"/>
      <c r="AF38" s="259" t="s">
        <v>30</v>
      </c>
      <c r="AG38" s="55">
        <v>3</v>
      </c>
      <c r="AH38" s="341"/>
      <c r="AI38" s="342"/>
      <c r="AJ38" s="342"/>
      <c r="AK38" s="342"/>
      <c r="AL38" s="342"/>
      <c r="AM38" s="154"/>
      <c r="AN38" s="154"/>
      <c r="AO38" s="155"/>
      <c r="AP38" s="261"/>
      <c r="AQ38" s="140"/>
      <c r="AR38" s="48"/>
      <c r="AS38" s="49"/>
      <c r="AT38" s="49"/>
      <c r="AU38" s="49"/>
      <c r="AV38" s="49"/>
      <c r="AW38" s="49"/>
      <c r="AX38" s="49"/>
      <c r="AY38" s="71"/>
      <c r="AZ38" s="259"/>
      <c r="BA38" s="55"/>
      <c r="BB38" s="48"/>
      <c r="BC38" s="49"/>
      <c r="BD38" s="49"/>
      <c r="BE38" s="49"/>
      <c r="BF38" s="49"/>
      <c r="BG38" s="49"/>
      <c r="BH38" s="49"/>
      <c r="BI38" s="71"/>
      <c r="BJ38" s="259"/>
      <c r="BK38" s="55"/>
      <c r="BL38" s="48"/>
      <c r="BM38" s="49"/>
      <c r="BN38" s="49"/>
      <c r="BO38" s="49"/>
      <c r="BP38" s="49"/>
      <c r="BQ38" s="49"/>
      <c r="BR38" s="49"/>
      <c r="BS38" s="71"/>
      <c r="BT38" s="259"/>
      <c r="BU38" s="56"/>
      <c r="BV38" s="57">
        <f t="shared" si="64"/>
        <v>7</v>
      </c>
    </row>
    <row r="39" spans="1:74" s="19" customFormat="1" ht="12.75" x14ac:dyDescent="0.2">
      <c r="A39" s="180" t="s">
        <v>65</v>
      </c>
      <c r="B39" s="85" t="s">
        <v>67</v>
      </c>
      <c r="C39" s="331"/>
      <c r="D39" s="203"/>
      <c r="E39" s="198">
        <f>SUM(F39:M39)</f>
        <v>15</v>
      </c>
      <c r="F39" s="47">
        <f t="shared" ref="F39:M39" si="65">SUM(N39+X39+AH39+AR39+BB39+BL39)</f>
        <v>15</v>
      </c>
      <c r="G39" s="47">
        <f t="shared" si="65"/>
        <v>0</v>
      </c>
      <c r="H39" s="47">
        <f t="shared" si="65"/>
        <v>0</v>
      </c>
      <c r="I39" s="47">
        <f t="shared" si="65"/>
        <v>0</v>
      </c>
      <c r="J39" s="47">
        <f t="shared" si="65"/>
        <v>0</v>
      </c>
      <c r="K39" s="47">
        <f t="shared" si="65"/>
        <v>0</v>
      </c>
      <c r="L39" s="47">
        <f t="shared" si="65"/>
        <v>0</v>
      </c>
      <c r="M39" s="47">
        <f t="shared" si="65"/>
        <v>0</v>
      </c>
      <c r="N39" s="48"/>
      <c r="O39" s="49"/>
      <c r="P39" s="291"/>
      <c r="Q39" s="291"/>
      <c r="R39" s="291"/>
      <c r="S39" s="49"/>
      <c r="T39" s="49"/>
      <c r="U39" s="71"/>
      <c r="V39" s="259"/>
      <c r="W39" s="55"/>
      <c r="X39" s="320">
        <v>15</v>
      </c>
      <c r="Y39" s="291"/>
      <c r="Z39" s="291"/>
      <c r="AA39" s="291"/>
      <c r="AB39" s="291"/>
      <c r="AC39" s="49"/>
      <c r="AD39" s="49"/>
      <c r="AE39" s="71"/>
      <c r="AF39" s="259" t="s">
        <v>30</v>
      </c>
      <c r="AG39" s="55">
        <v>1</v>
      </c>
      <c r="AH39" s="320"/>
      <c r="AI39" s="291"/>
      <c r="AJ39" s="291"/>
      <c r="AK39" s="291"/>
      <c r="AL39" s="291"/>
      <c r="AM39" s="49"/>
      <c r="AN39" s="49"/>
      <c r="AO39" s="71"/>
      <c r="AP39" s="259"/>
      <c r="AQ39" s="55"/>
      <c r="AR39" s="48"/>
      <c r="AS39" s="49"/>
      <c r="AT39" s="49"/>
      <c r="AU39" s="49"/>
      <c r="AV39" s="49"/>
      <c r="AW39" s="49"/>
      <c r="AX39" s="49"/>
      <c r="AY39" s="71"/>
      <c r="AZ39" s="259"/>
      <c r="BA39" s="55"/>
      <c r="BB39" s="48"/>
      <c r="BC39" s="49"/>
      <c r="BD39" s="49"/>
      <c r="BE39" s="49"/>
      <c r="BF39" s="49"/>
      <c r="BG39" s="49"/>
      <c r="BH39" s="49"/>
      <c r="BI39" s="71"/>
      <c r="BJ39" s="259"/>
      <c r="BK39" s="55"/>
      <c r="BL39" s="48"/>
      <c r="BM39" s="49"/>
      <c r="BN39" s="49"/>
      <c r="BO39" s="49"/>
      <c r="BP39" s="49"/>
      <c r="BQ39" s="49"/>
      <c r="BR39" s="49"/>
      <c r="BS39" s="71"/>
      <c r="BT39" s="259"/>
      <c r="BU39" s="56"/>
      <c r="BV39" s="57">
        <f>(BU39+BK39+BA39+AQ39+AG39+W39)</f>
        <v>1</v>
      </c>
    </row>
    <row r="40" spans="1:74" s="19" customFormat="1" ht="12.75" x14ac:dyDescent="0.2">
      <c r="A40" s="180" t="s">
        <v>66</v>
      </c>
      <c r="B40" s="82" t="s">
        <v>61</v>
      </c>
      <c r="C40" s="330" t="s">
        <v>44</v>
      </c>
      <c r="D40" s="205"/>
      <c r="E40" s="198">
        <f t="shared" si="62"/>
        <v>45</v>
      </c>
      <c r="F40" s="47">
        <f t="shared" ref="F40:M40" si="66">SUM(N40+X40+AH40+AR40+BB40+BL40)</f>
        <v>15</v>
      </c>
      <c r="G40" s="47">
        <f t="shared" si="66"/>
        <v>0</v>
      </c>
      <c r="H40" s="47">
        <f t="shared" si="66"/>
        <v>0</v>
      </c>
      <c r="I40" s="47">
        <f t="shared" si="66"/>
        <v>30</v>
      </c>
      <c r="J40" s="47">
        <f t="shared" si="66"/>
        <v>0</v>
      </c>
      <c r="K40" s="47">
        <f t="shared" si="66"/>
        <v>0</v>
      </c>
      <c r="L40" s="47">
        <f t="shared" si="66"/>
        <v>0</v>
      </c>
      <c r="M40" s="47">
        <f t="shared" si="66"/>
        <v>0</v>
      </c>
      <c r="N40" s="48"/>
      <c r="O40" s="49"/>
      <c r="P40" s="49"/>
      <c r="Q40" s="49"/>
      <c r="R40" s="49"/>
      <c r="S40" s="49"/>
      <c r="T40" s="49"/>
      <c r="U40" s="71"/>
      <c r="V40" s="259"/>
      <c r="W40" s="55"/>
      <c r="X40" s="320"/>
      <c r="Y40" s="291"/>
      <c r="Z40" s="291"/>
      <c r="AA40" s="291"/>
      <c r="AB40" s="291"/>
      <c r="AC40" s="49"/>
      <c r="AD40" s="49"/>
      <c r="AE40" s="71"/>
      <c r="AF40" s="259"/>
      <c r="AG40" s="55"/>
      <c r="AH40" s="320">
        <v>15</v>
      </c>
      <c r="AI40" s="291"/>
      <c r="AJ40" s="291"/>
      <c r="AK40" s="291">
        <v>30</v>
      </c>
      <c r="AL40" s="291"/>
      <c r="AM40" s="49"/>
      <c r="AN40" s="49"/>
      <c r="AO40" s="71"/>
      <c r="AP40" s="259" t="s">
        <v>31</v>
      </c>
      <c r="AQ40" s="55">
        <v>4</v>
      </c>
      <c r="AR40" s="320"/>
      <c r="AS40" s="291"/>
      <c r="AT40" s="291"/>
      <c r="AU40" s="291"/>
      <c r="AV40" s="291"/>
      <c r="AW40" s="291"/>
      <c r="AX40" s="49"/>
      <c r="AY40" s="71"/>
      <c r="AZ40" s="259"/>
      <c r="BA40" s="55"/>
      <c r="BB40" s="48"/>
      <c r="BC40" s="49"/>
      <c r="BD40" s="49"/>
      <c r="BE40" s="49"/>
      <c r="BF40" s="49"/>
      <c r="BG40" s="49"/>
      <c r="BH40" s="49"/>
      <c r="BI40" s="71"/>
      <c r="BJ40" s="259"/>
      <c r="BK40" s="55"/>
      <c r="BL40" s="48"/>
      <c r="BM40" s="49"/>
      <c r="BN40" s="49"/>
      <c r="BO40" s="49"/>
      <c r="BP40" s="49"/>
      <c r="BQ40" s="49"/>
      <c r="BR40" s="49"/>
      <c r="BS40" s="71"/>
      <c r="BT40" s="259"/>
      <c r="BU40" s="56"/>
      <c r="BV40" s="57">
        <f t="shared" si="64"/>
        <v>4</v>
      </c>
    </row>
    <row r="41" spans="1:74" s="19" customFormat="1" ht="12.75" x14ac:dyDescent="0.2">
      <c r="A41" s="180" t="s">
        <v>68</v>
      </c>
      <c r="B41" s="82" t="s">
        <v>58</v>
      </c>
      <c r="C41" s="169" t="s">
        <v>44</v>
      </c>
      <c r="D41" s="206"/>
      <c r="E41" s="198">
        <f>SUM(F41:M41)</f>
        <v>105</v>
      </c>
      <c r="F41" s="47">
        <f t="shared" ref="F41:M42" si="67">SUM(N41+X41+AH41+AR41+BB41+BL41)</f>
        <v>0</v>
      </c>
      <c r="G41" s="47">
        <f t="shared" si="67"/>
        <v>15</v>
      </c>
      <c r="H41" s="47">
        <f t="shared" si="67"/>
        <v>0</v>
      </c>
      <c r="I41" s="47">
        <f t="shared" si="67"/>
        <v>90</v>
      </c>
      <c r="J41" s="47">
        <f t="shared" si="67"/>
        <v>0</v>
      </c>
      <c r="K41" s="47">
        <f t="shared" si="67"/>
        <v>0</v>
      </c>
      <c r="L41" s="47">
        <f t="shared" si="67"/>
        <v>0</v>
      </c>
      <c r="M41" s="47">
        <f t="shared" si="67"/>
        <v>0</v>
      </c>
      <c r="N41" s="48"/>
      <c r="O41" s="49"/>
      <c r="P41" s="49"/>
      <c r="Q41" s="49"/>
      <c r="R41" s="49"/>
      <c r="S41" s="49"/>
      <c r="T41" s="49"/>
      <c r="U41" s="71"/>
      <c r="V41" s="259"/>
      <c r="W41" s="55"/>
      <c r="X41" s="320"/>
      <c r="Y41" s="291"/>
      <c r="Z41" s="291"/>
      <c r="AA41" s="291"/>
      <c r="AB41" s="291"/>
      <c r="AC41" s="49"/>
      <c r="AD41" s="49"/>
      <c r="AE41" s="71"/>
      <c r="AF41" s="259"/>
      <c r="AG41" s="55"/>
      <c r="AH41" s="320"/>
      <c r="AI41" s="291">
        <v>15</v>
      </c>
      <c r="AJ41" s="291"/>
      <c r="AK41" s="291">
        <v>45</v>
      </c>
      <c r="AL41" s="291"/>
      <c r="AM41" s="49"/>
      <c r="AN41" s="49"/>
      <c r="AO41" s="71"/>
      <c r="AP41" s="259" t="s">
        <v>30</v>
      </c>
      <c r="AQ41" s="55">
        <v>4</v>
      </c>
      <c r="AR41" s="320"/>
      <c r="AS41" s="291"/>
      <c r="AT41" s="291"/>
      <c r="AU41" s="291">
        <v>45</v>
      </c>
      <c r="AV41" s="291"/>
      <c r="AW41" s="291"/>
      <c r="AX41" s="49"/>
      <c r="AY41" s="71"/>
      <c r="AZ41" s="259" t="s">
        <v>30</v>
      </c>
      <c r="BA41" s="55">
        <v>3</v>
      </c>
      <c r="BB41" s="48"/>
      <c r="BC41" s="49"/>
      <c r="BD41" s="49"/>
      <c r="BE41" s="49"/>
      <c r="BF41" s="49"/>
      <c r="BG41" s="49"/>
      <c r="BH41" s="49"/>
      <c r="BI41" s="71"/>
      <c r="BJ41" s="259"/>
      <c r="BK41" s="55"/>
      <c r="BL41" s="48"/>
      <c r="BM41" s="49"/>
      <c r="BN41" s="49"/>
      <c r="BO41" s="49"/>
      <c r="BP41" s="49"/>
      <c r="BQ41" s="49"/>
      <c r="BR41" s="49"/>
      <c r="BS41" s="71"/>
      <c r="BT41" s="259"/>
      <c r="BU41" s="56"/>
      <c r="BV41" s="57">
        <f>(BU41+BK41+BA41+AQ41+AG41+W41)</f>
        <v>7</v>
      </c>
    </row>
    <row r="42" spans="1:74" s="19" customFormat="1" ht="12.75" x14ac:dyDescent="0.2">
      <c r="A42" s="181" t="s">
        <v>69</v>
      </c>
      <c r="B42" s="322" t="s">
        <v>160</v>
      </c>
      <c r="C42" s="296" t="s">
        <v>44</v>
      </c>
      <c r="D42" s="333"/>
      <c r="E42" s="198">
        <f>SUM(F42:M42)</f>
        <v>60</v>
      </c>
      <c r="F42" s="47">
        <f t="shared" si="67"/>
        <v>0</v>
      </c>
      <c r="G42" s="47">
        <f t="shared" si="67"/>
        <v>15</v>
      </c>
      <c r="H42" s="47">
        <f t="shared" si="67"/>
        <v>0</v>
      </c>
      <c r="I42" s="47">
        <f t="shared" si="67"/>
        <v>45</v>
      </c>
      <c r="J42" s="47">
        <f t="shared" si="67"/>
        <v>0</v>
      </c>
      <c r="K42" s="47">
        <f t="shared" si="67"/>
        <v>0</v>
      </c>
      <c r="L42" s="47">
        <f t="shared" si="67"/>
        <v>0</v>
      </c>
      <c r="M42" s="47">
        <f t="shared" si="67"/>
        <v>0</v>
      </c>
      <c r="N42" s="48"/>
      <c r="O42" s="49"/>
      <c r="P42" s="49"/>
      <c r="Q42" s="49"/>
      <c r="R42" s="49"/>
      <c r="S42" s="49"/>
      <c r="T42" s="49"/>
      <c r="U42" s="71"/>
      <c r="V42" s="259"/>
      <c r="W42" s="55"/>
      <c r="X42" s="320"/>
      <c r="Y42" s="291"/>
      <c r="Z42" s="291"/>
      <c r="AA42" s="291"/>
      <c r="AB42" s="291"/>
      <c r="AC42" s="49"/>
      <c r="AD42" s="49"/>
      <c r="AE42" s="71"/>
      <c r="AF42" s="259"/>
      <c r="AG42" s="55"/>
      <c r="AH42" s="72"/>
      <c r="AI42" s="73"/>
      <c r="AJ42" s="73"/>
      <c r="AK42" s="73"/>
      <c r="AL42" s="73"/>
      <c r="AM42" s="73"/>
      <c r="AN42" s="73"/>
      <c r="AO42" s="71"/>
      <c r="AP42" s="260"/>
      <c r="AQ42" s="214"/>
      <c r="AR42" s="320"/>
      <c r="AS42" s="291">
        <v>15</v>
      </c>
      <c r="AT42" s="291"/>
      <c r="AU42" s="291">
        <v>45</v>
      </c>
      <c r="AV42" s="291"/>
      <c r="AW42" s="291"/>
      <c r="AX42" s="49"/>
      <c r="AY42" s="71"/>
      <c r="AZ42" s="259" t="s">
        <v>30</v>
      </c>
      <c r="BA42" s="55">
        <v>4</v>
      </c>
      <c r="BB42" s="48"/>
      <c r="BC42" s="49"/>
      <c r="BD42" s="49"/>
      <c r="BE42" s="49"/>
      <c r="BF42" s="49"/>
      <c r="BG42" s="49"/>
      <c r="BH42" s="49"/>
      <c r="BI42" s="71"/>
      <c r="BJ42" s="259"/>
      <c r="BK42" s="55"/>
      <c r="BL42" s="48"/>
      <c r="BM42" s="49"/>
      <c r="BN42" s="49"/>
      <c r="BO42" s="49"/>
      <c r="BP42" s="49"/>
      <c r="BQ42" s="49"/>
      <c r="BR42" s="49"/>
      <c r="BS42" s="71"/>
      <c r="BT42" s="259"/>
      <c r="BU42" s="56"/>
      <c r="BV42" s="57">
        <f>(BU42+BK42+BA42+AQ42+AG42+W42)</f>
        <v>4</v>
      </c>
    </row>
    <row r="43" spans="1:74" s="19" customFormat="1" ht="12.75" x14ac:dyDescent="0.2">
      <c r="A43" s="181" t="s">
        <v>70</v>
      </c>
      <c r="B43" s="82" t="s">
        <v>161</v>
      </c>
      <c r="C43" s="169" t="s">
        <v>44</v>
      </c>
      <c r="D43" s="206"/>
      <c r="E43" s="198">
        <f t="shared" si="62"/>
        <v>60</v>
      </c>
      <c r="F43" s="47">
        <f t="shared" ref="F43:M43" si="68">SUM(N43+X43+AH43+AR43+BB43+BL43)</f>
        <v>30</v>
      </c>
      <c r="G43" s="47">
        <f t="shared" si="68"/>
        <v>15</v>
      </c>
      <c r="H43" s="47">
        <f t="shared" si="68"/>
        <v>0</v>
      </c>
      <c r="I43" s="47">
        <f t="shared" si="68"/>
        <v>15</v>
      </c>
      <c r="J43" s="47">
        <f t="shared" si="68"/>
        <v>0</v>
      </c>
      <c r="K43" s="47">
        <f t="shared" si="68"/>
        <v>0</v>
      </c>
      <c r="L43" s="47">
        <f t="shared" si="68"/>
        <v>0</v>
      </c>
      <c r="M43" s="47">
        <f t="shared" si="68"/>
        <v>0</v>
      </c>
      <c r="N43" s="48"/>
      <c r="O43" s="49"/>
      <c r="P43" s="49"/>
      <c r="Q43" s="49"/>
      <c r="R43" s="49"/>
      <c r="S43" s="49"/>
      <c r="T43" s="49"/>
      <c r="U43" s="71"/>
      <c r="V43" s="259"/>
      <c r="W43" s="59"/>
      <c r="X43" s="320"/>
      <c r="Y43" s="291"/>
      <c r="Z43" s="291"/>
      <c r="AA43" s="291"/>
      <c r="AB43" s="291"/>
      <c r="AC43" s="49"/>
      <c r="AD43" s="49"/>
      <c r="AE43" s="71"/>
      <c r="AF43" s="259"/>
      <c r="AG43" s="59"/>
      <c r="AH43" s="48"/>
      <c r="AI43" s="49"/>
      <c r="AJ43" s="49"/>
      <c r="AK43" s="49"/>
      <c r="AL43" s="49"/>
      <c r="AM43" s="49"/>
      <c r="AN43" s="49"/>
      <c r="AO43" s="71"/>
      <c r="AP43" s="259"/>
      <c r="AQ43" s="55"/>
      <c r="AR43" s="320">
        <v>30</v>
      </c>
      <c r="AS43" s="291">
        <v>15</v>
      </c>
      <c r="AT43" s="291"/>
      <c r="AU43" s="291">
        <v>15</v>
      </c>
      <c r="AV43" s="291"/>
      <c r="AW43" s="291"/>
      <c r="AX43" s="49"/>
      <c r="AY43" s="71"/>
      <c r="AZ43" s="259" t="s">
        <v>31</v>
      </c>
      <c r="BA43" s="55">
        <v>5</v>
      </c>
      <c r="BB43" s="48"/>
      <c r="BC43" s="49"/>
      <c r="BD43" s="49"/>
      <c r="BE43" s="49"/>
      <c r="BF43" s="49"/>
      <c r="BG43" s="49"/>
      <c r="BH43" s="49"/>
      <c r="BI43" s="71"/>
      <c r="BJ43" s="259"/>
      <c r="BK43" s="59"/>
      <c r="BL43" s="48"/>
      <c r="BM43" s="49"/>
      <c r="BN43" s="49"/>
      <c r="BO43" s="49"/>
      <c r="BP43" s="49"/>
      <c r="BQ43" s="49"/>
      <c r="BR43" s="49"/>
      <c r="BS43" s="71"/>
      <c r="BT43" s="259"/>
      <c r="BU43" s="60"/>
      <c r="BV43" s="57">
        <f t="shared" si="64"/>
        <v>5</v>
      </c>
    </row>
    <row r="44" spans="1:74" s="19" customFormat="1" ht="12.75" x14ac:dyDescent="0.2">
      <c r="A44" s="180" t="s">
        <v>71</v>
      </c>
      <c r="B44" s="85" t="s">
        <v>162</v>
      </c>
      <c r="C44" s="172" t="s">
        <v>44</v>
      </c>
      <c r="D44" s="203"/>
      <c r="E44" s="198">
        <f t="shared" ref="E44:E46" si="69">SUM(F44:M44)</f>
        <v>30</v>
      </c>
      <c r="F44" s="47">
        <f t="shared" ref="F44:F46" si="70">SUM(N44+X44+AH44+AR44+BB44+BL44)</f>
        <v>15</v>
      </c>
      <c r="G44" s="47">
        <f t="shared" ref="G44:G46" si="71">SUM(O44+Y44+AI44+AS44+BC44+BM44)</f>
        <v>15</v>
      </c>
      <c r="H44" s="47">
        <f t="shared" ref="H44:H46" si="72">SUM(P44+Z44+AJ44+AT44+BD44+BN44)</f>
        <v>0</v>
      </c>
      <c r="I44" s="47">
        <f t="shared" ref="I44:I46" si="73">SUM(Q44+AA44+AK44+AU44+BE44+BO44)</f>
        <v>0</v>
      </c>
      <c r="J44" s="47">
        <f t="shared" ref="J44:J46" si="74">SUM(R44+AB44+AL44+AV44+BF44+BP44)</f>
        <v>0</v>
      </c>
      <c r="K44" s="47">
        <f t="shared" ref="K44:K46" si="75">SUM(S44+AC44+AM44+AW44+BG44+BQ44)</f>
        <v>0</v>
      </c>
      <c r="L44" s="47">
        <f t="shared" ref="L44:L46" si="76">SUM(T44+AD44+AN44+AX44+BH44+BR44)</f>
        <v>0</v>
      </c>
      <c r="M44" s="47">
        <f t="shared" ref="M44:M46" si="77">SUM(U44+AE44+AO44+AY44+BI44+BS44)</f>
        <v>0</v>
      </c>
      <c r="N44" s="48"/>
      <c r="O44" s="49"/>
      <c r="P44" s="49"/>
      <c r="Q44" s="49"/>
      <c r="R44" s="49"/>
      <c r="S44" s="49"/>
      <c r="T44" s="49"/>
      <c r="U44" s="71"/>
      <c r="V44" s="259"/>
      <c r="W44" s="59"/>
      <c r="X44" s="48"/>
      <c r="Y44" s="49"/>
      <c r="Z44" s="49"/>
      <c r="AA44" s="49"/>
      <c r="AB44" s="49"/>
      <c r="AC44" s="49"/>
      <c r="AD44" s="49"/>
      <c r="AE44" s="71"/>
      <c r="AF44" s="259"/>
      <c r="AG44" s="59"/>
      <c r="AH44" s="48"/>
      <c r="AI44" s="49"/>
      <c r="AJ44" s="49"/>
      <c r="AK44" s="49"/>
      <c r="AL44" s="49"/>
      <c r="AM44" s="49"/>
      <c r="AN44" s="49"/>
      <c r="AO44" s="71"/>
      <c r="AP44" s="259"/>
      <c r="AQ44" s="55"/>
      <c r="AR44" s="48"/>
      <c r="AS44" s="49"/>
      <c r="AT44" s="49"/>
      <c r="AU44" s="49"/>
      <c r="AV44" s="49"/>
      <c r="AW44" s="49"/>
      <c r="AX44" s="49"/>
      <c r="AY44" s="71"/>
      <c r="AZ44" s="259"/>
      <c r="BA44" s="59"/>
      <c r="BB44" s="48">
        <v>15</v>
      </c>
      <c r="BC44" s="49">
        <v>15</v>
      </c>
      <c r="BD44" s="49"/>
      <c r="BE44" s="49"/>
      <c r="BF44" s="49"/>
      <c r="BG44" s="49"/>
      <c r="BH44" s="49"/>
      <c r="BI44" s="71"/>
      <c r="BJ44" s="259" t="s">
        <v>31</v>
      </c>
      <c r="BK44" s="59">
        <v>3</v>
      </c>
      <c r="BL44" s="48"/>
      <c r="BM44" s="291"/>
      <c r="BN44" s="291"/>
      <c r="BO44" s="291"/>
      <c r="BP44" s="291"/>
      <c r="BQ44" s="49"/>
      <c r="BR44" s="49"/>
      <c r="BS44" s="71"/>
      <c r="BT44" s="259"/>
      <c r="BU44" s="60"/>
      <c r="BV44" s="57">
        <f t="shared" si="64"/>
        <v>3</v>
      </c>
    </row>
    <row r="45" spans="1:74" s="19" customFormat="1" ht="12.75" x14ac:dyDescent="0.2">
      <c r="A45" s="181" t="s">
        <v>72</v>
      </c>
      <c r="B45" s="85" t="s">
        <v>73</v>
      </c>
      <c r="C45" s="172" t="s">
        <v>44</v>
      </c>
      <c r="D45" s="203"/>
      <c r="E45" s="198">
        <f t="shared" si="69"/>
        <v>75</v>
      </c>
      <c r="F45" s="47">
        <f t="shared" si="70"/>
        <v>30</v>
      </c>
      <c r="G45" s="47">
        <f t="shared" si="71"/>
        <v>0</v>
      </c>
      <c r="H45" s="47">
        <f t="shared" si="72"/>
        <v>0</v>
      </c>
      <c r="I45" s="47">
        <f t="shared" si="73"/>
        <v>45</v>
      </c>
      <c r="J45" s="47">
        <f t="shared" si="74"/>
        <v>0</v>
      </c>
      <c r="K45" s="47">
        <f t="shared" si="75"/>
        <v>0</v>
      </c>
      <c r="L45" s="47">
        <f t="shared" si="76"/>
        <v>0</v>
      </c>
      <c r="M45" s="47">
        <f t="shared" si="77"/>
        <v>0</v>
      </c>
      <c r="N45" s="48"/>
      <c r="O45" s="49"/>
      <c r="P45" s="49"/>
      <c r="Q45" s="49"/>
      <c r="R45" s="49"/>
      <c r="S45" s="49"/>
      <c r="T45" s="49"/>
      <c r="U45" s="71"/>
      <c r="V45" s="259"/>
      <c r="W45" s="59"/>
      <c r="X45" s="48"/>
      <c r="Y45" s="49"/>
      <c r="Z45" s="49"/>
      <c r="AA45" s="49"/>
      <c r="AB45" s="49"/>
      <c r="AC45" s="49"/>
      <c r="AD45" s="49"/>
      <c r="AE45" s="71"/>
      <c r="AF45" s="259"/>
      <c r="AG45" s="59"/>
      <c r="AH45" s="48"/>
      <c r="AI45" s="49"/>
      <c r="AJ45" s="49"/>
      <c r="AK45" s="49"/>
      <c r="AL45" s="49"/>
      <c r="AM45" s="49"/>
      <c r="AN45" s="49"/>
      <c r="AO45" s="71"/>
      <c r="AP45" s="259"/>
      <c r="AQ45" s="59"/>
      <c r="AR45" s="48"/>
      <c r="AS45" s="49"/>
      <c r="AT45" s="49"/>
      <c r="AU45" s="49"/>
      <c r="AV45" s="49"/>
      <c r="AW45" s="49"/>
      <c r="AX45" s="49"/>
      <c r="AY45" s="71"/>
      <c r="AZ45" s="259"/>
      <c r="BA45" s="59"/>
      <c r="BB45" s="48"/>
      <c r="BC45" s="49"/>
      <c r="BD45" s="49"/>
      <c r="BE45" s="49"/>
      <c r="BF45" s="49"/>
      <c r="BG45" s="49"/>
      <c r="BH45" s="49"/>
      <c r="BI45" s="71"/>
      <c r="BJ45" s="259"/>
      <c r="BK45" s="59"/>
      <c r="BL45" s="48">
        <v>30</v>
      </c>
      <c r="BM45" s="291"/>
      <c r="BN45" s="291"/>
      <c r="BO45" s="291">
        <v>45</v>
      </c>
      <c r="BP45" s="291"/>
      <c r="BQ45" s="49"/>
      <c r="BR45" s="49"/>
      <c r="BS45" s="71"/>
      <c r="BT45" s="259" t="s">
        <v>31</v>
      </c>
      <c r="BU45" s="60">
        <v>6</v>
      </c>
      <c r="BV45" s="57">
        <f t="shared" si="64"/>
        <v>6</v>
      </c>
    </row>
    <row r="46" spans="1:74" s="19" customFormat="1" ht="12.75" x14ac:dyDescent="0.2">
      <c r="A46" s="182" t="s">
        <v>181</v>
      </c>
      <c r="B46" s="177" t="s">
        <v>74</v>
      </c>
      <c r="C46" s="172" t="s">
        <v>44</v>
      </c>
      <c r="D46" s="204"/>
      <c r="E46" s="198">
        <f t="shared" si="69"/>
        <v>45</v>
      </c>
      <c r="F46" s="47">
        <f t="shared" si="70"/>
        <v>0</v>
      </c>
      <c r="G46" s="47">
        <f t="shared" si="71"/>
        <v>15</v>
      </c>
      <c r="H46" s="47">
        <f t="shared" si="72"/>
        <v>0</v>
      </c>
      <c r="I46" s="47">
        <f t="shared" si="73"/>
        <v>30</v>
      </c>
      <c r="J46" s="47">
        <f t="shared" si="74"/>
        <v>0</v>
      </c>
      <c r="K46" s="47">
        <f t="shared" si="75"/>
        <v>0</v>
      </c>
      <c r="L46" s="47">
        <f t="shared" si="76"/>
        <v>0</v>
      </c>
      <c r="M46" s="47">
        <f t="shared" si="77"/>
        <v>0</v>
      </c>
      <c r="N46" s="48"/>
      <c r="O46" s="49"/>
      <c r="P46" s="49"/>
      <c r="Q46" s="49"/>
      <c r="R46" s="49"/>
      <c r="S46" s="49"/>
      <c r="T46" s="49"/>
      <c r="U46" s="71"/>
      <c r="V46" s="259"/>
      <c r="W46" s="59"/>
      <c r="X46" s="48"/>
      <c r="Y46" s="49"/>
      <c r="Z46" s="49"/>
      <c r="AA46" s="49"/>
      <c r="AB46" s="49"/>
      <c r="AC46" s="49"/>
      <c r="AD46" s="49"/>
      <c r="AE46" s="71"/>
      <c r="AF46" s="259"/>
      <c r="AG46" s="59"/>
      <c r="AH46" s="48"/>
      <c r="AI46" s="49"/>
      <c r="AJ46" s="49"/>
      <c r="AK46" s="49"/>
      <c r="AL46" s="49"/>
      <c r="AM46" s="49"/>
      <c r="AN46" s="49"/>
      <c r="AO46" s="71"/>
      <c r="AP46" s="259"/>
      <c r="AQ46" s="59"/>
      <c r="AR46" s="48"/>
      <c r="AS46" s="49"/>
      <c r="AT46" s="49"/>
      <c r="AU46" s="49"/>
      <c r="AV46" s="49"/>
      <c r="AW46" s="49"/>
      <c r="AX46" s="49"/>
      <c r="AY46" s="71"/>
      <c r="AZ46" s="259"/>
      <c r="BA46" s="59"/>
      <c r="BB46" s="72"/>
      <c r="BC46" s="73"/>
      <c r="BD46" s="73"/>
      <c r="BE46" s="73"/>
      <c r="BF46" s="73"/>
      <c r="BG46" s="73"/>
      <c r="BH46" s="73"/>
      <c r="BI46" s="71"/>
      <c r="BJ46" s="259"/>
      <c r="BK46" s="59"/>
      <c r="BL46" s="48"/>
      <c r="BM46" s="291">
        <v>15</v>
      </c>
      <c r="BN46" s="291"/>
      <c r="BO46" s="291">
        <v>30</v>
      </c>
      <c r="BP46" s="291"/>
      <c r="BQ46" s="49"/>
      <c r="BR46" s="49"/>
      <c r="BS46" s="71"/>
      <c r="BT46" s="259" t="s">
        <v>30</v>
      </c>
      <c r="BU46" s="60">
        <v>3</v>
      </c>
      <c r="BV46" s="57">
        <f t="shared" si="64"/>
        <v>3</v>
      </c>
    </row>
    <row r="47" spans="1:74" s="19" customFormat="1" ht="12.75" x14ac:dyDescent="0.2">
      <c r="A47" s="61"/>
      <c r="B47" s="170"/>
      <c r="C47" s="171"/>
      <c r="D47" s="171"/>
      <c r="E47" s="83"/>
      <c r="F47" s="84"/>
      <c r="G47" s="84"/>
      <c r="H47" s="84"/>
      <c r="I47" s="84"/>
      <c r="J47" s="84"/>
      <c r="K47" s="84"/>
      <c r="L47" s="84"/>
      <c r="M47" s="84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7"/>
    </row>
    <row r="48" spans="1:74" s="19" customFormat="1" ht="22.5" customHeight="1" x14ac:dyDescent="0.2">
      <c r="A48" s="65" t="s">
        <v>135</v>
      </c>
      <c r="B48" s="86" t="s">
        <v>132</v>
      </c>
      <c r="C48" s="79"/>
      <c r="D48" s="195"/>
      <c r="E48" s="199">
        <f>SUM(E49:E54)</f>
        <v>60</v>
      </c>
      <c r="F48" s="80">
        <f>SUM(F49:F54)</f>
        <v>0</v>
      </c>
      <c r="G48" s="80">
        <f t="shared" ref="G48:L48" si="78">SUM(G49:G54)</f>
        <v>0</v>
      </c>
      <c r="H48" s="80">
        <f t="shared" si="78"/>
        <v>0</v>
      </c>
      <c r="I48" s="80">
        <f t="shared" si="78"/>
        <v>0</v>
      </c>
      <c r="J48" s="80">
        <f t="shared" si="78"/>
        <v>0</v>
      </c>
      <c r="K48" s="80">
        <f t="shared" si="78"/>
        <v>0</v>
      </c>
      <c r="L48" s="80">
        <f t="shared" si="78"/>
        <v>0</v>
      </c>
      <c r="M48" s="165">
        <f>SUM(M49:M54)</f>
        <v>60</v>
      </c>
      <c r="N48" s="67">
        <f>SUM(N49:N54)</f>
        <v>0</v>
      </c>
      <c r="O48" s="67">
        <f>SUM(O49:O54)</f>
        <v>0</v>
      </c>
      <c r="P48" s="67">
        <f t="shared" ref="P48:T48" si="79">SUM(P49:P54)</f>
        <v>0</v>
      </c>
      <c r="Q48" s="67">
        <f t="shared" si="79"/>
        <v>0</v>
      </c>
      <c r="R48" s="67">
        <f t="shared" si="79"/>
        <v>0</v>
      </c>
      <c r="S48" s="67">
        <f t="shared" si="79"/>
        <v>0</v>
      </c>
      <c r="T48" s="67">
        <f t="shared" si="79"/>
        <v>0</v>
      </c>
      <c r="U48" s="67">
        <f>SUM(U49:U54)</f>
        <v>0</v>
      </c>
      <c r="V48" s="44">
        <f>COUNTIF(V49:V54,"E")</f>
        <v>0</v>
      </c>
      <c r="W48" s="69">
        <f>SUM(W49:W54)</f>
        <v>0</v>
      </c>
      <c r="X48" s="67">
        <f>SUM(X49:X54)</f>
        <v>0</v>
      </c>
      <c r="Y48" s="67">
        <f>SUM(Y49:Y54)</f>
        <v>0</v>
      </c>
      <c r="Z48" s="67">
        <f t="shared" ref="Z48:AD48" si="80">SUM(Z49:Z54)</f>
        <v>0</v>
      </c>
      <c r="AA48" s="67">
        <f t="shared" si="80"/>
        <v>0</v>
      </c>
      <c r="AB48" s="67">
        <f t="shared" si="80"/>
        <v>0</v>
      </c>
      <c r="AC48" s="67">
        <f t="shared" si="80"/>
        <v>0</v>
      </c>
      <c r="AD48" s="67">
        <f t="shared" si="80"/>
        <v>0</v>
      </c>
      <c r="AE48" s="67">
        <f>SUM(AE49:AE54)</f>
        <v>0</v>
      </c>
      <c r="AF48" s="44">
        <f>COUNTIF(AF49:AF54,"E")</f>
        <v>0</v>
      </c>
      <c r="AG48" s="69">
        <f>SUM(AG49:AG54)</f>
        <v>0</v>
      </c>
      <c r="AH48" s="67">
        <f>SUM(AH49:AH54)</f>
        <v>0</v>
      </c>
      <c r="AI48" s="67">
        <f>SUM(AI49:AI54)</f>
        <v>0</v>
      </c>
      <c r="AJ48" s="67">
        <f t="shared" ref="AJ48:AN48" si="81">SUM(AJ49:AJ54)</f>
        <v>0</v>
      </c>
      <c r="AK48" s="67">
        <f t="shared" si="81"/>
        <v>0</v>
      </c>
      <c r="AL48" s="67">
        <f t="shared" si="81"/>
        <v>0</v>
      </c>
      <c r="AM48" s="67">
        <f t="shared" si="81"/>
        <v>0</v>
      </c>
      <c r="AN48" s="67">
        <f t="shared" si="81"/>
        <v>0</v>
      </c>
      <c r="AO48" s="67">
        <f>SUM(AO49:AO54)</f>
        <v>0</v>
      </c>
      <c r="AP48" s="44">
        <f>COUNTIF(AP49:AP54,"E")</f>
        <v>0</v>
      </c>
      <c r="AQ48" s="69">
        <f>SUM(AQ49:AQ54)</f>
        <v>0</v>
      </c>
      <c r="AR48" s="67">
        <f>SUM(AR49:AR54)</f>
        <v>0</v>
      </c>
      <c r="AS48" s="67">
        <f>SUM(AS49:AS54)</f>
        <v>0</v>
      </c>
      <c r="AT48" s="67">
        <f t="shared" ref="AT48:AW48" si="82">SUM(AT49:AT54)</f>
        <v>0</v>
      </c>
      <c r="AU48" s="67">
        <f t="shared" si="82"/>
        <v>0</v>
      </c>
      <c r="AV48" s="67">
        <f t="shared" si="82"/>
        <v>0</v>
      </c>
      <c r="AW48" s="67">
        <f t="shared" si="82"/>
        <v>0</v>
      </c>
      <c r="AX48" s="67">
        <f>SUM(AX49:AX54)</f>
        <v>0</v>
      </c>
      <c r="AY48" s="67">
        <f>SUM(AY49:AY54)</f>
        <v>0</v>
      </c>
      <c r="AZ48" s="44">
        <f>COUNTIF(AZ49:AZ54,"E")</f>
        <v>0</v>
      </c>
      <c r="BA48" s="69">
        <f>SUM(BA49:BA54)</f>
        <v>0</v>
      </c>
      <c r="BB48" s="67">
        <f>SUM(BB49:BB54)</f>
        <v>0</v>
      </c>
      <c r="BC48" s="67">
        <f>SUM(BC49:BC54)</f>
        <v>0</v>
      </c>
      <c r="BD48" s="67">
        <f t="shared" ref="BD48:BH48" si="83">SUM(BD49:BD54)</f>
        <v>0</v>
      </c>
      <c r="BE48" s="67">
        <f t="shared" si="83"/>
        <v>0</v>
      </c>
      <c r="BF48" s="67">
        <f t="shared" si="83"/>
        <v>0</v>
      </c>
      <c r="BG48" s="67">
        <f t="shared" si="83"/>
        <v>0</v>
      </c>
      <c r="BH48" s="67">
        <f t="shared" si="83"/>
        <v>0</v>
      </c>
      <c r="BI48" s="67">
        <f>SUM(BI49:BI54)</f>
        <v>0</v>
      </c>
      <c r="BJ48" s="44">
        <f>COUNTIF(BJ49:BJ54,"E")</f>
        <v>0</v>
      </c>
      <c r="BK48" s="69">
        <f>SUM(BK49:BK54)</f>
        <v>0</v>
      </c>
      <c r="BL48" s="67">
        <f>SUM(BL49:BL54)</f>
        <v>0</v>
      </c>
      <c r="BM48" s="67">
        <f>SUM(BM49:BM54)</f>
        <v>0</v>
      </c>
      <c r="BN48" s="67">
        <f t="shared" ref="BN48:BR48" si="84">SUM(BN49:BN54)</f>
        <v>0</v>
      </c>
      <c r="BO48" s="67">
        <f t="shared" si="84"/>
        <v>0</v>
      </c>
      <c r="BP48" s="67">
        <f t="shared" si="84"/>
        <v>0</v>
      </c>
      <c r="BQ48" s="67">
        <f t="shared" si="84"/>
        <v>0</v>
      </c>
      <c r="BR48" s="67">
        <f t="shared" si="84"/>
        <v>0</v>
      </c>
      <c r="BS48" s="67">
        <f>SUM(BS49:BS54)</f>
        <v>60</v>
      </c>
      <c r="BT48" s="44">
        <f>COUNTIF(BT49:BT54,"E")</f>
        <v>1</v>
      </c>
      <c r="BU48" s="69">
        <f>SUM(BU49:BU54)</f>
        <v>10</v>
      </c>
      <c r="BV48" s="176">
        <f>SUM(BV49:BV54)</f>
        <v>10</v>
      </c>
    </row>
    <row r="49" spans="1:74" s="19" customFormat="1" ht="12.75" customHeight="1" x14ac:dyDescent="0.2">
      <c r="A49" s="391" t="s">
        <v>75</v>
      </c>
      <c r="B49" s="286" t="s">
        <v>153</v>
      </c>
      <c r="C49" s="173"/>
      <c r="D49" s="201"/>
      <c r="E49" s="200">
        <f>SUM(F49:M49)</f>
        <v>0</v>
      </c>
      <c r="F49" s="87">
        <f t="shared" ref="F49:M54" si="85">SUM(N49+X49+AH49+AR49+BB49+BL49)</f>
        <v>0</v>
      </c>
      <c r="G49" s="87">
        <f t="shared" si="85"/>
        <v>0</v>
      </c>
      <c r="H49" s="87">
        <f t="shared" si="85"/>
        <v>0</v>
      </c>
      <c r="I49" s="87">
        <f t="shared" si="85"/>
        <v>0</v>
      </c>
      <c r="J49" s="87">
        <f t="shared" si="85"/>
        <v>0</v>
      </c>
      <c r="K49" s="87">
        <f t="shared" si="85"/>
        <v>0</v>
      </c>
      <c r="L49" s="87">
        <f t="shared" si="85"/>
        <v>0</v>
      </c>
      <c r="M49" s="87">
        <f t="shared" si="85"/>
        <v>0</v>
      </c>
      <c r="N49" s="88"/>
      <c r="O49" s="89"/>
      <c r="P49" s="89"/>
      <c r="Q49" s="89"/>
      <c r="R49" s="89"/>
      <c r="S49" s="89"/>
      <c r="T49" s="89"/>
      <c r="U49" s="90"/>
      <c r="V49" s="263"/>
      <c r="W49" s="91"/>
      <c r="X49" s="88"/>
      <c r="Y49" s="89"/>
      <c r="Z49" s="89"/>
      <c r="AA49" s="89"/>
      <c r="AB49" s="89"/>
      <c r="AC49" s="89"/>
      <c r="AD49" s="89"/>
      <c r="AE49" s="90"/>
      <c r="AF49" s="263"/>
      <c r="AG49" s="91"/>
      <c r="AH49" s="88"/>
      <c r="AI49" s="89"/>
      <c r="AJ49" s="89"/>
      <c r="AK49" s="89"/>
      <c r="AL49" s="89"/>
      <c r="AM49" s="89"/>
      <c r="AN49" s="89"/>
      <c r="AO49" s="90"/>
      <c r="AP49" s="263"/>
      <c r="AQ49" s="91"/>
      <c r="AR49" s="88"/>
      <c r="AS49" s="89"/>
      <c r="AT49" s="89"/>
      <c r="AU49" s="89"/>
      <c r="AV49" s="89"/>
      <c r="AW49" s="89"/>
      <c r="AX49" s="89"/>
      <c r="AY49" s="90"/>
      <c r="AZ49" s="263"/>
      <c r="BA49" s="91"/>
      <c r="BB49" s="88"/>
      <c r="BC49" s="89"/>
      <c r="BD49" s="89"/>
      <c r="BE49" s="89"/>
      <c r="BF49" s="89"/>
      <c r="BG49" s="89"/>
      <c r="BH49" s="89"/>
      <c r="BI49" s="90"/>
      <c r="BJ49" s="263"/>
      <c r="BK49" s="59"/>
      <c r="BL49" s="88"/>
      <c r="BM49" s="89"/>
      <c r="BN49" s="89"/>
      <c r="BO49" s="89"/>
      <c r="BP49" s="89"/>
      <c r="BQ49" s="89"/>
      <c r="BR49" s="89"/>
      <c r="BS49" s="90"/>
      <c r="BT49" s="263"/>
      <c r="BU49" s="60"/>
      <c r="BV49" s="57"/>
    </row>
    <row r="50" spans="1:74" s="19" customFormat="1" ht="12.75" customHeight="1" x14ac:dyDescent="0.2">
      <c r="A50" s="392"/>
      <c r="B50" s="285" t="s">
        <v>118</v>
      </c>
      <c r="C50" s="172"/>
      <c r="D50" s="280"/>
      <c r="E50" s="200">
        <f t="shared" ref="E50:E53" si="86">SUM(F50:M50)</f>
        <v>15</v>
      </c>
      <c r="F50" s="87">
        <f t="shared" si="85"/>
        <v>0</v>
      </c>
      <c r="G50" s="87">
        <f t="shared" si="85"/>
        <v>0</v>
      </c>
      <c r="H50" s="87">
        <f t="shared" si="85"/>
        <v>0</v>
      </c>
      <c r="I50" s="87">
        <f t="shared" si="85"/>
        <v>0</v>
      </c>
      <c r="J50" s="87">
        <f t="shared" si="85"/>
        <v>0</v>
      </c>
      <c r="K50" s="87">
        <f t="shared" si="85"/>
        <v>0</v>
      </c>
      <c r="L50" s="87">
        <f t="shared" si="85"/>
        <v>0</v>
      </c>
      <c r="M50" s="87">
        <f t="shared" si="85"/>
        <v>15</v>
      </c>
      <c r="N50" s="281"/>
      <c r="O50" s="282"/>
      <c r="P50" s="282"/>
      <c r="Q50" s="282"/>
      <c r="R50" s="282"/>
      <c r="S50" s="282"/>
      <c r="T50" s="282"/>
      <c r="U50" s="90"/>
      <c r="V50" s="263"/>
      <c r="W50" s="283"/>
      <c r="X50" s="281"/>
      <c r="Y50" s="282"/>
      <c r="Z50" s="282"/>
      <c r="AA50" s="282"/>
      <c r="AB50" s="282"/>
      <c r="AC50" s="282"/>
      <c r="AD50" s="282"/>
      <c r="AE50" s="90"/>
      <c r="AF50" s="263"/>
      <c r="AG50" s="283"/>
      <c r="AH50" s="281"/>
      <c r="AI50" s="282"/>
      <c r="AJ50" s="282"/>
      <c r="AK50" s="282"/>
      <c r="AL50" s="282"/>
      <c r="AM50" s="282"/>
      <c r="AN50" s="282"/>
      <c r="AO50" s="90"/>
      <c r="AP50" s="263"/>
      <c r="AQ50" s="283"/>
      <c r="AR50" s="281"/>
      <c r="AS50" s="282"/>
      <c r="AT50" s="282"/>
      <c r="AU50" s="282"/>
      <c r="AV50" s="282"/>
      <c r="AW50" s="282"/>
      <c r="AX50" s="282"/>
      <c r="AY50" s="90"/>
      <c r="AZ50" s="263"/>
      <c r="BA50" s="283"/>
      <c r="BB50" s="281"/>
      <c r="BC50" s="282"/>
      <c r="BD50" s="282"/>
      <c r="BE50" s="282"/>
      <c r="BF50" s="282"/>
      <c r="BG50" s="282"/>
      <c r="BH50" s="282"/>
      <c r="BI50" s="90"/>
      <c r="BJ50" s="263"/>
      <c r="BK50" s="59"/>
      <c r="BL50" s="281"/>
      <c r="BM50" s="282"/>
      <c r="BN50" s="282"/>
      <c r="BO50" s="282"/>
      <c r="BP50" s="282"/>
      <c r="BQ50" s="282"/>
      <c r="BR50" s="282"/>
      <c r="BS50" s="90">
        <v>15</v>
      </c>
      <c r="BT50" s="263" t="s">
        <v>30</v>
      </c>
      <c r="BU50" s="60">
        <v>1</v>
      </c>
      <c r="BV50" s="57">
        <f t="shared" ref="BV50:BV53" si="87">(BU50+BK50+BA50+AQ50+AG50+W50)</f>
        <v>1</v>
      </c>
    </row>
    <row r="51" spans="1:74" s="19" customFormat="1" ht="12.75" customHeight="1" x14ac:dyDescent="0.2">
      <c r="A51" s="392"/>
      <c r="B51" s="285" t="s">
        <v>154</v>
      </c>
      <c r="C51" s="172"/>
      <c r="D51" s="280"/>
      <c r="E51" s="200">
        <f t="shared" si="86"/>
        <v>15</v>
      </c>
      <c r="F51" s="87">
        <f t="shared" si="85"/>
        <v>0</v>
      </c>
      <c r="G51" s="87">
        <f t="shared" si="85"/>
        <v>0</v>
      </c>
      <c r="H51" s="87">
        <f t="shared" si="85"/>
        <v>0</v>
      </c>
      <c r="I51" s="87">
        <f t="shared" si="85"/>
        <v>0</v>
      </c>
      <c r="J51" s="87">
        <f t="shared" si="85"/>
        <v>0</v>
      </c>
      <c r="K51" s="87">
        <f t="shared" si="85"/>
        <v>0</v>
      </c>
      <c r="L51" s="87">
        <f t="shared" si="85"/>
        <v>0</v>
      </c>
      <c r="M51" s="87">
        <f t="shared" si="85"/>
        <v>15</v>
      </c>
      <c r="N51" s="281"/>
      <c r="O51" s="282"/>
      <c r="P51" s="282"/>
      <c r="Q51" s="282"/>
      <c r="R51" s="282"/>
      <c r="S51" s="282"/>
      <c r="T51" s="282"/>
      <c r="U51" s="90"/>
      <c r="V51" s="263"/>
      <c r="W51" s="283"/>
      <c r="X51" s="281"/>
      <c r="Y51" s="282"/>
      <c r="Z51" s="282"/>
      <c r="AA51" s="282"/>
      <c r="AB51" s="282"/>
      <c r="AC51" s="282"/>
      <c r="AD51" s="282"/>
      <c r="AE51" s="90"/>
      <c r="AF51" s="263"/>
      <c r="AG51" s="283"/>
      <c r="AH51" s="281"/>
      <c r="AI51" s="282"/>
      <c r="AJ51" s="282"/>
      <c r="AK51" s="282"/>
      <c r="AL51" s="282"/>
      <c r="AM51" s="282"/>
      <c r="AN51" s="282"/>
      <c r="AO51" s="90"/>
      <c r="AP51" s="263"/>
      <c r="AQ51" s="283"/>
      <c r="AR51" s="281"/>
      <c r="AS51" s="282"/>
      <c r="AT51" s="282"/>
      <c r="AU51" s="282"/>
      <c r="AV51" s="282"/>
      <c r="AW51" s="282"/>
      <c r="AX51" s="282"/>
      <c r="AY51" s="90"/>
      <c r="AZ51" s="263"/>
      <c r="BA51" s="283"/>
      <c r="BB51" s="281"/>
      <c r="BC51" s="282"/>
      <c r="BD51" s="282"/>
      <c r="BE51" s="282"/>
      <c r="BF51" s="282"/>
      <c r="BG51" s="282"/>
      <c r="BH51" s="282"/>
      <c r="BI51" s="90"/>
      <c r="BJ51" s="263"/>
      <c r="BK51" s="59"/>
      <c r="BL51" s="281"/>
      <c r="BM51" s="282"/>
      <c r="BN51" s="282"/>
      <c r="BO51" s="282"/>
      <c r="BP51" s="282"/>
      <c r="BQ51" s="282"/>
      <c r="BR51" s="282"/>
      <c r="BS51" s="90">
        <v>15</v>
      </c>
      <c r="BT51" s="263" t="s">
        <v>30</v>
      </c>
      <c r="BU51" s="60">
        <v>1</v>
      </c>
      <c r="BV51" s="57">
        <f t="shared" si="87"/>
        <v>1</v>
      </c>
    </row>
    <row r="52" spans="1:74" s="19" customFormat="1" ht="12.75" customHeight="1" x14ac:dyDescent="0.2">
      <c r="A52" s="392"/>
      <c r="B52" s="285" t="s">
        <v>116</v>
      </c>
      <c r="C52" s="172"/>
      <c r="D52" s="280"/>
      <c r="E52" s="200">
        <f t="shared" si="86"/>
        <v>15</v>
      </c>
      <c r="F52" s="87">
        <f t="shared" si="85"/>
        <v>0</v>
      </c>
      <c r="G52" s="87">
        <f t="shared" si="85"/>
        <v>0</v>
      </c>
      <c r="H52" s="87">
        <f t="shared" si="85"/>
        <v>0</v>
      </c>
      <c r="I52" s="87">
        <f t="shared" si="85"/>
        <v>0</v>
      </c>
      <c r="J52" s="87">
        <f t="shared" si="85"/>
        <v>0</v>
      </c>
      <c r="K52" s="87">
        <f t="shared" si="85"/>
        <v>0</v>
      </c>
      <c r="L52" s="87">
        <f t="shared" si="85"/>
        <v>0</v>
      </c>
      <c r="M52" s="87">
        <f t="shared" si="85"/>
        <v>15</v>
      </c>
      <c r="N52" s="281"/>
      <c r="O52" s="282"/>
      <c r="P52" s="282"/>
      <c r="Q52" s="282"/>
      <c r="R52" s="282"/>
      <c r="S52" s="282"/>
      <c r="T52" s="282"/>
      <c r="U52" s="90"/>
      <c r="V52" s="263"/>
      <c r="W52" s="283"/>
      <c r="X52" s="281"/>
      <c r="Y52" s="282"/>
      <c r="Z52" s="282"/>
      <c r="AA52" s="282"/>
      <c r="AB52" s="282"/>
      <c r="AC52" s="282"/>
      <c r="AD52" s="282"/>
      <c r="AE52" s="90"/>
      <c r="AF52" s="263"/>
      <c r="AG52" s="283"/>
      <c r="AH52" s="281"/>
      <c r="AI52" s="282"/>
      <c r="AJ52" s="282"/>
      <c r="AK52" s="282"/>
      <c r="AL52" s="282"/>
      <c r="AM52" s="282"/>
      <c r="AN52" s="282"/>
      <c r="AO52" s="90"/>
      <c r="AP52" s="263"/>
      <c r="AQ52" s="283"/>
      <c r="AR52" s="281"/>
      <c r="AS52" s="282"/>
      <c r="AT52" s="282"/>
      <c r="AU52" s="282"/>
      <c r="AV52" s="282"/>
      <c r="AW52" s="282"/>
      <c r="AX52" s="282"/>
      <c r="AY52" s="90"/>
      <c r="AZ52" s="263"/>
      <c r="BA52" s="283"/>
      <c r="BB52" s="281"/>
      <c r="BC52" s="282"/>
      <c r="BD52" s="282"/>
      <c r="BE52" s="282"/>
      <c r="BF52" s="282"/>
      <c r="BG52" s="282"/>
      <c r="BH52" s="282"/>
      <c r="BI52" s="90"/>
      <c r="BJ52" s="263"/>
      <c r="BK52" s="59"/>
      <c r="BL52" s="281"/>
      <c r="BM52" s="282"/>
      <c r="BN52" s="282"/>
      <c r="BO52" s="282"/>
      <c r="BP52" s="282"/>
      <c r="BQ52" s="282"/>
      <c r="BR52" s="282"/>
      <c r="BS52" s="90">
        <v>15</v>
      </c>
      <c r="BT52" s="263" t="s">
        <v>30</v>
      </c>
      <c r="BU52" s="60">
        <v>1</v>
      </c>
      <c r="BV52" s="57">
        <f t="shared" si="87"/>
        <v>1</v>
      </c>
    </row>
    <row r="53" spans="1:74" s="19" customFormat="1" ht="12.75" customHeight="1" x14ac:dyDescent="0.2">
      <c r="A53" s="393"/>
      <c r="B53" s="285" t="s">
        <v>117</v>
      </c>
      <c r="C53" s="172"/>
      <c r="D53" s="280"/>
      <c r="E53" s="200">
        <f t="shared" si="86"/>
        <v>15</v>
      </c>
      <c r="F53" s="87">
        <f t="shared" si="85"/>
        <v>0</v>
      </c>
      <c r="G53" s="87">
        <f t="shared" si="85"/>
        <v>0</v>
      </c>
      <c r="H53" s="87">
        <f t="shared" si="85"/>
        <v>0</v>
      </c>
      <c r="I53" s="87">
        <f t="shared" si="85"/>
        <v>0</v>
      </c>
      <c r="J53" s="87">
        <f t="shared" si="85"/>
        <v>0</v>
      </c>
      <c r="K53" s="87">
        <f t="shared" si="85"/>
        <v>0</v>
      </c>
      <c r="L53" s="87">
        <f t="shared" si="85"/>
        <v>0</v>
      </c>
      <c r="M53" s="87">
        <f t="shared" si="85"/>
        <v>15</v>
      </c>
      <c r="N53" s="281"/>
      <c r="O53" s="282"/>
      <c r="P53" s="282"/>
      <c r="Q53" s="282"/>
      <c r="R53" s="282"/>
      <c r="S53" s="282"/>
      <c r="T53" s="282"/>
      <c r="U53" s="90"/>
      <c r="V53" s="263"/>
      <c r="W53" s="283"/>
      <c r="X53" s="281"/>
      <c r="Y53" s="282"/>
      <c r="Z53" s="282"/>
      <c r="AA53" s="282"/>
      <c r="AB53" s="282"/>
      <c r="AC53" s="282"/>
      <c r="AD53" s="282"/>
      <c r="AE53" s="90"/>
      <c r="AF53" s="263"/>
      <c r="AG53" s="283"/>
      <c r="AH53" s="281"/>
      <c r="AI53" s="282"/>
      <c r="AJ53" s="282"/>
      <c r="AK53" s="282"/>
      <c r="AL53" s="282"/>
      <c r="AM53" s="282"/>
      <c r="AN53" s="282"/>
      <c r="AO53" s="90"/>
      <c r="AP53" s="263"/>
      <c r="AQ53" s="283"/>
      <c r="AR53" s="281"/>
      <c r="AS53" s="282"/>
      <c r="AT53" s="282"/>
      <c r="AU53" s="282"/>
      <c r="AV53" s="282"/>
      <c r="AW53" s="282"/>
      <c r="AX53" s="282"/>
      <c r="AY53" s="90"/>
      <c r="AZ53" s="263"/>
      <c r="BA53" s="283"/>
      <c r="BB53" s="281"/>
      <c r="BC53" s="282"/>
      <c r="BD53" s="282"/>
      <c r="BE53" s="282"/>
      <c r="BF53" s="282"/>
      <c r="BG53" s="282"/>
      <c r="BH53" s="282"/>
      <c r="BI53" s="90"/>
      <c r="BJ53" s="263"/>
      <c r="BK53" s="59"/>
      <c r="BL53" s="281"/>
      <c r="BM53" s="282"/>
      <c r="BN53" s="282"/>
      <c r="BO53" s="282"/>
      <c r="BP53" s="282"/>
      <c r="BQ53" s="282"/>
      <c r="BR53" s="282"/>
      <c r="BS53" s="90">
        <v>15</v>
      </c>
      <c r="BT53" s="263" t="s">
        <v>30</v>
      </c>
      <c r="BU53" s="60">
        <v>1</v>
      </c>
      <c r="BV53" s="57">
        <f t="shared" si="87"/>
        <v>1</v>
      </c>
    </row>
    <row r="54" spans="1:74" s="19" customFormat="1" ht="12.75" customHeight="1" x14ac:dyDescent="0.2">
      <c r="A54" s="190" t="s">
        <v>77</v>
      </c>
      <c r="B54" s="287" t="s">
        <v>155</v>
      </c>
      <c r="C54" s="94"/>
      <c r="D54" s="196"/>
      <c r="E54" s="200">
        <f>SUM(F54:M54)</f>
        <v>0</v>
      </c>
      <c r="F54" s="87">
        <f t="shared" si="85"/>
        <v>0</v>
      </c>
      <c r="G54" s="87">
        <f t="shared" si="85"/>
        <v>0</v>
      </c>
      <c r="H54" s="87">
        <f t="shared" si="85"/>
        <v>0</v>
      </c>
      <c r="I54" s="87">
        <f t="shared" si="85"/>
        <v>0</v>
      </c>
      <c r="J54" s="87">
        <f t="shared" si="85"/>
        <v>0</v>
      </c>
      <c r="K54" s="87">
        <f t="shared" si="85"/>
        <v>0</v>
      </c>
      <c r="L54" s="87">
        <f t="shared" si="85"/>
        <v>0</v>
      </c>
      <c r="M54" s="87">
        <f t="shared" si="85"/>
        <v>0</v>
      </c>
      <c r="N54" s="72"/>
      <c r="O54" s="73"/>
      <c r="P54" s="73"/>
      <c r="Q54" s="73"/>
      <c r="R54" s="73"/>
      <c r="S54" s="73"/>
      <c r="T54" s="73"/>
      <c r="U54" s="71"/>
      <c r="V54" s="259"/>
      <c r="W54" s="59"/>
      <c r="X54" s="72"/>
      <c r="Y54" s="73"/>
      <c r="Z54" s="73"/>
      <c r="AA54" s="73"/>
      <c r="AB54" s="73"/>
      <c r="AC54" s="73"/>
      <c r="AD54" s="73"/>
      <c r="AE54" s="71"/>
      <c r="AF54" s="259"/>
      <c r="AG54" s="59"/>
      <c r="AH54" s="72"/>
      <c r="AI54" s="73"/>
      <c r="AJ54" s="73"/>
      <c r="AK54" s="73"/>
      <c r="AL54" s="73"/>
      <c r="AM54" s="73"/>
      <c r="AN54" s="73"/>
      <c r="AO54" s="71"/>
      <c r="AP54" s="259"/>
      <c r="AQ54" s="59"/>
      <c r="AR54" s="72"/>
      <c r="AS54" s="73"/>
      <c r="AT54" s="73"/>
      <c r="AU54" s="73"/>
      <c r="AV54" s="73"/>
      <c r="AW54" s="73"/>
      <c r="AX54" s="73"/>
      <c r="AY54" s="71"/>
      <c r="AZ54" s="259"/>
      <c r="BA54" s="59"/>
      <c r="BB54" s="72"/>
      <c r="BC54" s="73"/>
      <c r="BD54" s="73"/>
      <c r="BE54" s="73"/>
      <c r="BF54" s="73"/>
      <c r="BG54" s="73"/>
      <c r="BH54" s="73"/>
      <c r="BI54" s="71"/>
      <c r="BJ54" s="259"/>
      <c r="BK54" s="59"/>
      <c r="BL54" s="72"/>
      <c r="BM54" s="73"/>
      <c r="BN54" s="73"/>
      <c r="BO54" s="73"/>
      <c r="BP54" s="73"/>
      <c r="BQ54" s="73"/>
      <c r="BR54" s="73"/>
      <c r="BS54" s="71"/>
      <c r="BT54" s="259" t="s">
        <v>31</v>
      </c>
      <c r="BU54" s="60">
        <v>6</v>
      </c>
      <c r="BV54" s="57">
        <f>(BU54+BK54+BA54+AQ54+AG54+W54)</f>
        <v>6</v>
      </c>
    </row>
    <row r="55" spans="1:74" s="19" customFormat="1" ht="16.5" customHeight="1" x14ac:dyDescent="0.2">
      <c r="A55" s="74"/>
      <c r="B55" s="95"/>
      <c r="C55" s="96"/>
      <c r="D55" s="9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7"/>
    </row>
    <row r="56" spans="1:74" s="19" customFormat="1" ht="22.5" customHeight="1" x14ac:dyDescent="0.2">
      <c r="A56" s="65" t="s">
        <v>78</v>
      </c>
      <c r="B56" s="86" t="s">
        <v>80</v>
      </c>
      <c r="C56" s="79"/>
      <c r="D56" s="195"/>
      <c r="E56" s="199">
        <f t="shared" ref="E56:U56" si="88">SUM(E57:E57)</f>
        <v>720</v>
      </c>
      <c r="F56" s="80">
        <f t="shared" si="88"/>
        <v>0</v>
      </c>
      <c r="G56" s="80">
        <f t="shared" si="88"/>
        <v>0</v>
      </c>
      <c r="H56" s="80">
        <f t="shared" si="88"/>
        <v>0</v>
      </c>
      <c r="I56" s="80">
        <f t="shared" si="88"/>
        <v>0</v>
      </c>
      <c r="J56" s="80">
        <f t="shared" si="88"/>
        <v>720</v>
      </c>
      <c r="K56" s="80">
        <f t="shared" si="88"/>
        <v>0</v>
      </c>
      <c r="L56" s="80">
        <f t="shared" si="88"/>
        <v>0</v>
      </c>
      <c r="M56" s="165">
        <f t="shared" si="88"/>
        <v>0</v>
      </c>
      <c r="N56" s="67">
        <f t="shared" si="88"/>
        <v>0</v>
      </c>
      <c r="O56" s="67">
        <f t="shared" si="88"/>
        <v>0</v>
      </c>
      <c r="P56" s="67">
        <f t="shared" si="88"/>
        <v>0</v>
      </c>
      <c r="Q56" s="67">
        <f t="shared" si="88"/>
        <v>0</v>
      </c>
      <c r="R56" s="67">
        <f t="shared" si="88"/>
        <v>0</v>
      </c>
      <c r="S56" s="67">
        <f t="shared" si="88"/>
        <v>0</v>
      </c>
      <c r="T56" s="67">
        <f t="shared" si="88"/>
        <v>0</v>
      </c>
      <c r="U56" s="67">
        <f t="shared" si="88"/>
        <v>0</v>
      </c>
      <c r="V56" s="44">
        <f>COUNTIF(V57:V57,"E")</f>
        <v>0</v>
      </c>
      <c r="W56" s="69">
        <f t="shared" ref="W56:AE56" si="89">SUM(W57:W57)</f>
        <v>0</v>
      </c>
      <c r="X56" s="67">
        <f t="shared" si="89"/>
        <v>0</v>
      </c>
      <c r="Y56" s="68">
        <f t="shared" si="89"/>
        <v>0</v>
      </c>
      <c r="Z56" s="68">
        <f t="shared" si="89"/>
        <v>0</v>
      </c>
      <c r="AA56" s="68">
        <f t="shared" si="89"/>
        <v>0</v>
      </c>
      <c r="AB56" s="68">
        <f t="shared" si="89"/>
        <v>180</v>
      </c>
      <c r="AC56" s="68">
        <f t="shared" si="89"/>
        <v>0</v>
      </c>
      <c r="AD56" s="68">
        <f t="shared" si="89"/>
        <v>0</v>
      </c>
      <c r="AE56" s="68">
        <f t="shared" si="89"/>
        <v>0</v>
      </c>
      <c r="AF56" s="44">
        <f>COUNTIF(AF57:AF57,"E")</f>
        <v>0</v>
      </c>
      <c r="AG56" s="69">
        <f t="shared" ref="AG56:AO56" si="90">SUM(AG57:AG57)</f>
        <v>7</v>
      </c>
      <c r="AH56" s="67">
        <f t="shared" si="90"/>
        <v>0</v>
      </c>
      <c r="AI56" s="68">
        <f t="shared" si="90"/>
        <v>0</v>
      </c>
      <c r="AJ56" s="68">
        <f t="shared" si="90"/>
        <v>0</v>
      </c>
      <c r="AK56" s="68">
        <f t="shared" si="90"/>
        <v>0</v>
      </c>
      <c r="AL56" s="68">
        <f t="shared" si="90"/>
        <v>90</v>
      </c>
      <c r="AM56" s="68">
        <f t="shared" si="90"/>
        <v>0</v>
      </c>
      <c r="AN56" s="68">
        <f t="shared" si="90"/>
        <v>0</v>
      </c>
      <c r="AO56" s="68">
        <f t="shared" si="90"/>
        <v>0</v>
      </c>
      <c r="AP56" s="44">
        <f>COUNTIF(AP57:AP57,"E")</f>
        <v>0</v>
      </c>
      <c r="AQ56" s="69">
        <f t="shared" ref="AQ56:AY56" si="91">SUM(AQ57:AQ57)</f>
        <v>4</v>
      </c>
      <c r="AR56" s="67">
        <f t="shared" si="91"/>
        <v>0</v>
      </c>
      <c r="AS56" s="68">
        <f t="shared" si="91"/>
        <v>0</v>
      </c>
      <c r="AT56" s="68">
        <f t="shared" si="91"/>
        <v>0</v>
      </c>
      <c r="AU56" s="68">
        <f t="shared" si="91"/>
        <v>0</v>
      </c>
      <c r="AV56" s="68">
        <f t="shared" si="91"/>
        <v>180</v>
      </c>
      <c r="AW56" s="68">
        <f t="shared" si="91"/>
        <v>0</v>
      </c>
      <c r="AX56" s="68">
        <f t="shared" si="91"/>
        <v>0</v>
      </c>
      <c r="AY56" s="68">
        <f t="shared" si="91"/>
        <v>0</v>
      </c>
      <c r="AZ56" s="44">
        <f>COUNTIF(AZ57:AZ57,"E")</f>
        <v>0</v>
      </c>
      <c r="BA56" s="69">
        <f t="shared" ref="BA56:BI56" si="92">SUM(BA57:BA57)</f>
        <v>7</v>
      </c>
      <c r="BB56" s="67">
        <f t="shared" si="92"/>
        <v>0</v>
      </c>
      <c r="BC56" s="68">
        <f t="shared" si="92"/>
        <v>0</v>
      </c>
      <c r="BD56" s="68">
        <f t="shared" si="92"/>
        <v>0</v>
      </c>
      <c r="BE56" s="68">
        <f t="shared" si="92"/>
        <v>0</v>
      </c>
      <c r="BF56" s="68">
        <f t="shared" si="92"/>
        <v>90</v>
      </c>
      <c r="BG56" s="68">
        <f t="shared" si="92"/>
        <v>0</v>
      </c>
      <c r="BH56" s="68">
        <f t="shared" si="92"/>
        <v>0</v>
      </c>
      <c r="BI56" s="68">
        <f t="shared" si="92"/>
        <v>0</v>
      </c>
      <c r="BJ56" s="44">
        <f>COUNTIF(BJ57:BJ57,"E")</f>
        <v>0</v>
      </c>
      <c r="BK56" s="69">
        <f t="shared" ref="BK56:BS56" si="93">SUM(BK57:BK57)</f>
        <v>4</v>
      </c>
      <c r="BL56" s="67">
        <f t="shared" si="93"/>
        <v>0</v>
      </c>
      <c r="BM56" s="68">
        <f t="shared" si="93"/>
        <v>0</v>
      </c>
      <c r="BN56" s="68">
        <f t="shared" si="93"/>
        <v>0</v>
      </c>
      <c r="BO56" s="68">
        <f t="shared" si="93"/>
        <v>0</v>
      </c>
      <c r="BP56" s="68">
        <f t="shared" si="93"/>
        <v>180</v>
      </c>
      <c r="BQ56" s="68">
        <f t="shared" si="93"/>
        <v>0</v>
      </c>
      <c r="BR56" s="68">
        <f t="shared" si="93"/>
        <v>0</v>
      </c>
      <c r="BS56" s="68">
        <f t="shared" si="93"/>
        <v>0</v>
      </c>
      <c r="BT56" s="44">
        <f>COUNTIF(BT57:BT57,"E")</f>
        <v>0</v>
      </c>
      <c r="BU56" s="69">
        <f>SUM(BU57:BU57)</f>
        <v>7</v>
      </c>
      <c r="BV56" s="70">
        <f>SUM(BV57)</f>
        <v>29</v>
      </c>
    </row>
    <row r="57" spans="1:74" s="19" customFormat="1" ht="12.75" customHeight="1" x14ac:dyDescent="0.2">
      <c r="A57" s="92" t="s">
        <v>182</v>
      </c>
      <c r="B57" s="93" t="s">
        <v>138</v>
      </c>
      <c r="C57" s="332" t="s">
        <v>44</v>
      </c>
      <c r="D57" s="196"/>
      <c r="E57" s="200">
        <f>SUM(F57:M57)</f>
        <v>720</v>
      </c>
      <c r="F57" s="87">
        <f t="shared" ref="F57:M57" si="94">SUM(N57+X57+AH57+AR57+BB57+BL57)</f>
        <v>0</v>
      </c>
      <c r="G57" s="87">
        <f t="shared" si="94"/>
        <v>0</v>
      </c>
      <c r="H57" s="87">
        <f t="shared" si="94"/>
        <v>0</v>
      </c>
      <c r="I57" s="87">
        <f t="shared" si="94"/>
        <v>0</v>
      </c>
      <c r="J57" s="87">
        <f t="shared" si="94"/>
        <v>720</v>
      </c>
      <c r="K57" s="87">
        <f t="shared" si="94"/>
        <v>0</v>
      </c>
      <c r="L57" s="87">
        <f t="shared" si="94"/>
        <v>0</v>
      </c>
      <c r="M57" s="87">
        <f t="shared" si="94"/>
        <v>0</v>
      </c>
      <c r="N57" s="72"/>
      <c r="O57" s="73"/>
      <c r="P57" s="73"/>
      <c r="Q57" s="73"/>
      <c r="R57" s="73"/>
      <c r="S57" s="73"/>
      <c r="T57" s="73"/>
      <c r="U57" s="71"/>
      <c r="V57" s="259"/>
      <c r="W57" s="59"/>
      <c r="X57" s="72"/>
      <c r="Y57" s="73"/>
      <c r="Z57" s="73"/>
      <c r="AA57" s="73"/>
      <c r="AB57" s="73">
        <v>180</v>
      </c>
      <c r="AC57" s="73"/>
      <c r="AD57" s="73"/>
      <c r="AE57" s="71"/>
      <c r="AF57" s="259" t="s">
        <v>30</v>
      </c>
      <c r="AG57" s="59">
        <v>7</v>
      </c>
      <c r="AH57" s="72"/>
      <c r="AI57" s="73"/>
      <c r="AJ57" s="73"/>
      <c r="AK57" s="73"/>
      <c r="AL57" s="73">
        <v>90</v>
      </c>
      <c r="AM57" s="73"/>
      <c r="AN57" s="73"/>
      <c r="AO57" s="71"/>
      <c r="AP57" s="259" t="s">
        <v>30</v>
      </c>
      <c r="AQ57" s="59">
        <v>4</v>
      </c>
      <c r="AR57" s="72"/>
      <c r="AS57" s="73"/>
      <c r="AT57" s="73"/>
      <c r="AU57" s="73"/>
      <c r="AV57" s="73">
        <v>180</v>
      </c>
      <c r="AW57" s="73"/>
      <c r="AX57" s="73"/>
      <c r="AY57" s="71"/>
      <c r="AZ57" s="259" t="s">
        <v>30</v>
      </c>
      <c r="BA57" s="59">
        <v>7</v>
      </c>
      <c r="BB57" s="72"/>
      <c r="BC57" s="73"/>
      <c r="BD57" s="73"/>
      <c r="BE57" s="73"/>
      <c r="BF57" s="73">
        <v>90</v>
      </c>
      <c r="BG57" s="73"/>
      <c r="BH57" s="73"/>
      <c r="BI57" s="71"/>
      <c r="BJ57" s="259" t="s">
        <v>30</v>
      </c>
      <c r="BK57" s="59">
        <v>4</v>
      </c>
      <c r="BL57" s="72"/>
      <c r="BM57" s="73"/>
      <c r="BN57" s="73"/>
      <c r="BO57" s="73"/>
      <c r="BP57" s="73">
        <v>180</v>
      </c>
      <c r="BQ57" s="73"/>
      <c r="BR57" s="73"/>
      <c r="BS57" s="71"/>
      <c r="BT57" s="259" t="s">
        <v>30</v>
      </c>
      <c r="BU57" s="59">
        <v>7</v>
      </c>
      <c r="BV57" s="57">
        <f>(BU57+BK57+BA57+AQ57+AG57+W57)</f>
        <v>29</v>
      </c>
    </row>
    <row r="58" spans="1:74" s="19" customFormat="1" ht="16.5" customHeight="1" x14ac:dyDescent="0.2">
      <c r="A58" s="97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100"/>
    </row>
    <row r="59" spans="1:74" s="46" customFormat="1" ht="25.5" customHeight="1" x14ac:dyDescent="0.2">
      <c r="A59" s="174" t="s">
        <v>79</v>
      </c>
      <c r="B59" s="175" t="s">
        <v>131</v>
      </c>
      <c r="C59" s="79"/>
      <c r="D59" s="195"/>
      <c r="E59" s="197">
        <f t="shared" ref="E59:U59" si="95">SUM(E60:E73)</f>
        <v>510</v>
      </c>
      <c r="F59" s="101">
        <f t="shared" si="95"/>
        <v>240</v>
      </c>
      <c r="G59" s="101">
        <f t="shared" si="95"/>
        <v>105</v>
      </c>
      <c r="H59" s="101">
        <f t="shared" si="95"/>
        <v>0</v>
      </c>
      <c r="I59" s="101">
        <f t="shared" si="95"/>
        <v>165</v>
      </c>
      <c r="J59" s="101">
        <f t="shared" si="95"/>
        <v>0</v>
      </c>
      <c r="K59" s="101">
        <f t="shared" si="95"/>
        <v>0</v>
      </c>
      <c r="L59" s="101">
        <f t="shared" si="95"/>
        <v>0</v>
      </c>
      <c r="M59" s="192">
        <f t="shared" si="95"/>
        <v>0</v>
      </c>
      <c r="N59" s="79">
        <f t="shared" si="95"/>
        <v>15</v>
      </c>
      <c r="O59" s="79">
        <f t="shared" si="95"/>
        <v>15</v>
      </c>
      <c r="P59" s="79">
        <f t="shared" si="95"/>
        <v>0</v>
      </c>
      <c r="Q59" s="79">
        <f t="shared" si="95"/>
        <v>0</v>
      </c>
      <c r="R59" s="79">
        <f t="shared" si="95"/>
        <v>0</v>
      </c>
      <c r="S59" s="79">
        <f t="shared" si="95"/>
        <v>0</v>
      </c>
      <c r="T59" s="79">
        <f t="shared" si="95"/>
        <v>0</v>
      </c>
      <c r="U59" s="79">
        <f t="shared" si="95"/>
        <v>0</v>
      </c>
      <c r="V59" s="44">
        <f>COUNTIF(V60:V73,"E")</f>
        <v>1</v>
      </c>
      <c r="W59" s="69">
        <f t="shared" ref="W59:AE59" si="96">SUM(W60:W73)</f>
        <v>4</v>
      </c>
      <c r="X59" s="79">
        <f t="shared" si="96"/>
        <v>30</v>
      </c>
      <c r="Y59" s="79">
        <f t="shared" si="96"/>
        <v>0</v>
      </c>
      <c r="Z59" s="79">
        <f t="shared" si="96"/>
        <v>0</v>
      </c>
      <c r="AA59" s="79">
        <f t="shared" si="96"/>
        <v>15</v>
      </c>
      <c r="AB59" s="79">
        <f t="shared" si="96"/>
        <v>0</v>
      </c>
      <c r="AC59" s="79">
        <f t="shared" si="96"/>
        <v>0</v>
      </c>
      <c r="AD59" s="79">
        <f t="shared" si="96"/>
        <v>0</v>
      </c>
      <c r="AE59" s="79">
        <f t="shared" si="96"/>
        <v>0</v>
      </c>
      <c r="AF59" s="44">
        <f>COUNTIF(AF60:AF73,"E")</f>
        <v>1</v>
      </c>
      <c r="AG59" s="69">
        <f t="shared" ref="AG59:AO59" si="97">SUM(AG60:AG73)</f>
        <v>4</v>
      </c>
      <c r="AH59" s="79">
        <f t="shared" si="97"/>
        <v>90</v>
      </c>
      <c r="AI59" s="79">
        <f t="shared" si="97"/>
        <v>30</v>
      </c>
      <c r="AJ59" s="79">
        <f t="shared" si="97"/>
        <v>0</v>
      </c>
      <c r="AK59" s="79">
        <f t="shared" si="97"/>
        <v>0</v>
      </c>
      <c r="AL59" s="79">
        <f t="shared" si="97"/>
        <v>0</v>
      </c>
      <c r="AM59" s="79">
        <f t="shared" si="97"/>
        <v>0</v>
      </c>
      <c r="AN59" s="79">
        <f t="shared" si="97"/>
        <v>0</v>
      </c>
      <c r="AO59" s="79">
        <f t="shared" si="97"/>
        <v>0</v>
      </c>
      <c r="AP59" s="44">
        <f>COUNTIF(AP60:AP73,"E")</f>
        <v>2</v>
      </c>
      <c r="AQ59" s="69">
        <f t="shared" ref="AQ59:AY59" si="98">SUM(AQ60:AQ73)</f>
        <v>12</v>
      </c>
      <c r="AR59" s="79">
        <f t="shared" si="98"/>
        <v>30</v>
      </c>
      <c r="AS59" s="79">
        <f t="shared" si="98"/>
        <v>15</v>
      </c>
      <c r="AT59" s="79">
        <f t="shared" si="98"/>
        <v>0</v>
      </c>
      <c r="AU59" s="79">
        <f t="shared" si="98"/>
        <v>0</v>
      </c>
      <c r="AV59" s="79">
        <f t="shared" si="98"/>
        <v>0</v>
      </c>
      <c r="AW59" s="79">
        <f t="shared" si="98"/>
        <v>0</v>
      </c>
      <c r="AX59" s="79">
        <f t="shared" si="98"/>
        <v>0</v>
      </c>
      <c r="AY59" s="79">
        <f t="shared" si="98"/>
        <v>0</v>
      </c>
      <c r="AZ59" s="44">
        <f>COUNTIF(AZ60:AZ73,"E")</f>
        <v>1</v>
      </c>
      <c r="BA59" s="69">
        <f t="shared" ref="BA59:BI59" si="99">SUM(BA60:BA73)</f>
        <v>4</v>
      </c>
      <c r="BB59" s="79">
        <f t="shared" si="99"/>
        <v>60</v>
      </c>
      <c r="BC59" s="79">
        <f t="shared" si="99"/>
        <v>30</v>
      </c>
      <c r="BD59" s="79">
        <f t="shared" si="99"/>
        <v>0</v>
      </c>
      <c r="BE59" s="79">
        <f t="shared" si="99"/>
        <v>120</v>
      </c>
      <c r="BF59" s="79">
        <f t="shared" si="99"/>
        <v>0</v>
      </c>
      <c r="BG59" s="79">
        <f t="shared" si="99"/>
        <v>0</v>
      </c>
      <c r="BH59" s="79">
        <f t="shared" si="99"/>
        <v>0</v>
      </c>
      <c r="BI59" s="79">
        <f t="shared" si="99"/>
        <v>0</v>
      </c>
      <c r="BJ59" s="44">
        <f>COUNTIF(BJ60:BJ73,"E")</f>
        <v>3</v>
      </c>
      <c r="BK59" s="69">
        <f t="shared" ref="BK59:BS59" si="100">SUM(BK60:BK73)</f>
        <v>20</v>
      </c>
      <c r="BL59" s="79">
        <f t="shared" si="100"/>
        <v>15</v>
      </c>
      <c r="BM59" s="79">
        <f t="shared" si="100"/>
        <v>15</v>
      </c>
      <c r="BN59" s="79">
        <f t="shared" si="100"/>
        <v>0</v>
      </c>
      <c r="BO59" s="79">
        <f t="shared" si="100"/>
        <v>30</v>
      </c>
      <c r="BP59" s="79">
        <f t="shared" si="100"/>
        <v>0</v>
      </c>
      <c r="BQ59" s="79">
        <f t="shared" si="100"/>
        <v>0</v>
      </c>
      <c r="BR59" s="79">
        <f t="shared" si="100"/>
        <v>0</v>
      </c>
      <c r="BS59" s="79">
        <f t="shared" si="100"/>
        <v>0</v>
      </c>
      <c r="BT59" s="44">
        <f>COUNTIF(BT60:BT73,"E")</f>
        <v>0</v>
      </c>
      <c r="BU59" s="69">
        <f>SUM(BU60:BU73)</f>
        <v>4</v>
      </c>
      <c r="BV59" s="176">
        <f>SUM(BV60:BV73)</f>
        <v>48</v>
      </c>
    </row>
    <row r="60" spans="1:74" s="19" customFormat="1" ht="12.75" customHeight="1" x14ac:dyDescent="0.2">
      <c r="A60" s="181" t="s">
        <v>191</v>
      </c>
      <c r="B60" s="344" t="s">
        <v>190</v>
      </c>
      <c r="C60" s="297" t="s">
        <v>44</v>
      </c>
      <c r="D60" s="345" t="s">
        <v>29</v>
      </c>
      <c r="E60" s="198">
        <f t="shared" ref="E60:E73" si="101">SUM(F60:M60)</f>
        <v>30</v>
      </c>
      <c r="F60" s="47">
        <f t="shared" ref="F60:M73" si="102">SUM(N60+X60+AH60+AR60+BB60+BL60)</f>
        <v>15</v>
      </c>
      <c r="G60" s="47">
        <f t="shared" si="102"/>
        <v>15</v>
      </c>
      <c r="H60" s="47">
        <f t="shared" si="102"/>
        <v>0</v>
      </c>
      <c r="I60" s="47">
        <f t="shared" si="102"/>
        <v>0</v>
      </c>
      <c r="J60" s="47">
        <f t="shared" si="102"/>
        <v>0</v>
      </c>
      <c r="K60" s="47">
        <f t="shared" si="102"/>
        <v>0</v>
      </c>
      <c r="L60" s="47">
        <f t="shared" si="102"/>
        <v>0</v>
      </c>
      <c r="M60" s="47">
        <f t="shared" si="102"/>
        <v>0</v>
      </c>
      <c r="N60" s="48">
        <v>15</v>
      </c>
      <c r="O60" s="291">
        <v>15</v>
      </c>
      <c r="P60" s="291"/>
      <c r="Q60" s="291"/>
      <c r="R60" s="49"/>
      <c r="S60" s="49"/>
      <c r="T60" s="49"/>
      <c r="U60" s="71"/>
      <c r="V60" s="259" t="s">
        <v>31</v>
      </c>
      <c r="W60" s="59">
        <v>4</v>
      </c>
      <c r="X60" s="48"/>
      <c r="Y60" s="49"/>
      <c r="Z60" s="49"/>
      <c r="AA60" s="49"/>
      <c r="AB60" s="49"/>
      <c r="AC60" s="49"/>
      <c r="AD60" s="49"/>
      <c r="AE60" s="71"/>
      <c r="AF60" s="259"/>
      <c r="AG60" s="264"/>
      <c r="AH60" s="48"/>
      <c r="AI60" s="49"/>
      <c r="AJ60" s="49"/>
      <c r="AK60" s="49"/>
      <c r="AL60" s="49"/>
      <c r="AM60" s="49"/>
      <c r="AN60" s="49"/>
      <c r="AO60" s="71"/>
      <c r="AP60" s="259"/>
      <c r="AQ60" s="104"/>
      <c r="AR60" s="320"/>
      <c r="AS60" s="291"/>
      <c r="AT60" s="291"/>
      <c r="AU60" s="291"/>
      <c r="AV60" s="291"/>
      <c r="AW60" s="49"/>
      <c r="AX60" s="49"/>
      <c r="AY60" s="71"/>
      <c r="AZ60" s="259"/>
      <c r="BA60" s="59"/>
      <c r="BB60" s="48"/>
      <c r="BC60" s="49"/>
      <c r="BD60" s="49"/>
      <c r="BE60" s="49"/>
      <c r="BF60" s="49"/>
      <c r="BG60" s="49"/>
      <c r="BH60" s="49"/>
      <c r="BI60" s="71"/>
      <c r="BJ60" s="259"/>
      <c r="BK60" s="59"/>
      <c r="BL60" s="48"/>
      <c r="BM60" s="49"/>
      <c r="BN60" s="49"/>
      <c r="BO60" s="49"/>
      <c r="BP60" s="49"/>
      <c r="BQ60" s="49"/>
      <c r="BR60" s="49"/>
      <c r="BS60" s="71"/>
      <c r="BT60" s="259"/>
      <c r="BU60" s="60"/>
      <c r="BV60" s="57">
        <f t="shared" ref="BV60:BV73" si="103">(BU60+BK60+BA60+AQ60+AG60+W60)</f>
        <v>4</v>
      </c>
    </row>
    <row r="61" spans="1:74" s="19" customFormat="1" ht="12.75" x14ac:dyDescent="0.2">
      <c r="A61" s="180" t="s">
        <v>192</v>
      </c>
      <c r="B61" s="321" t="s">
        <v>172</v>
      </c>
      <c r="C61" s="328" t="s">
        <v>44</v>
      </c>
      <c r="D61" s="333" t="s">
        <v>29</v>
      </c>
      <c r="E61" s="198">
        <f t="shared" ref="E61:E66" si="104">SUM(F61:M61)</f>
        <v>45</v>
      </c>
      <c r="F61" s="47">
        <f t="shared" ref="F61:M63" si="105">SUM(N61+X61+AH61+AR61+BB61+BL61)</f>
        <v>30</v>
      </c>
      <c r="G61" s="47">
        <f t="shared" si="105"/>
        <v>0</v>
      </c>
      <c r="H61" s="47">
        <f t="shared" si="105"/>
        <v>0</v>
      </c>
      <c r="I61" s="47">
        <f t="shared" si="105"/>
        <v>15</v>
      </c>
      <c r="J61" s="47">
        <f t="shared" si="105"/>
        <v>0</v>
      </c>
      <c r="K61" s="47">
        <f t="shared" si="105"/>
        <v>0</v>
      </c>
      <c r="L61" s="47">
        <f t="shared" si="105"/>
        <v>0</v>
      </c>
      <c r="M61" s="47">
        <f t="shared" si="105"/>
        <v>0</v>
      </c>
      <c r="N61" s="48"/>
      <c r="O61" s="291"/>
      <c r="P61" s="291"/>
      <c r="Q61" s="291"/>
      <c r="R61" s="49"/>
      <c r="S61" s="49"/>
      <c r="T61" s="49"/>
      <c r="U61" s="71"/>
      <c r="V61" s="259"/>
      <c r="W61" s="55"/>
      <c r="X61" s="48">
        <v>30</v>
      </c>
      <c r="Y61" s="49"/>
      <c r="Z61" s="49"/>
      <c r="AA61" s="49">
        <v>15</v>
      </c>
      <c r="AB61" s="49"/>
      <c r="AC61" s="49"/>
      <c r="AD61" s="49"/>
      <c r="AE61" s="71"/>
      <c r="AF61" s="259" t="s">
        <v>31</v>
      </c>
      <c r="AG61" s="55">
        <v>4</v>
      </c>
      <c r="AH61" s="72"/>
      <c r="AI61" s="73"/>
      <c r="AJ61" s="73"/>
      <c r="AK61" s="73"/>
      <c r="AL61" s="73"/>
      <c r="AM61" s="73"/>
      <c r="AN61" s="73"/>
      <c r="AO61" s="71"/>
      <c r="AP61" s="260"/>
      <c r="AQ61" s="214"/>
      <c r="AR61" s="320"/>
      <c r="AS61" s="291"/>
      <c r="AT61" s="291"/>
      <c r="AU61" s="291"/>
      <c r="AV61" s="291"/>
      <c r="AW61" s="49"/>
      <c r="AX61" s="49"/>
      <c r="AY61" s="71"/>
      <c r="AZ61" s="259"/>
      <c r="BA61" s="55"/>
      <c r="BB61" s="48"/>
      <c r="BC61" s="49"/>
      <c r="BD61" s="49"/>
      <c r="BE61" s="49"/>
      <c r="BF61" s="49"/>
      <c r="BG61" s="49"/>
      <c r="BH61" s="49"/>
      <c r="BI61" s="71"/>
      <c r="BJ61" s="259"/>
      <c r="BK61" s="55"/>
      <c r="BL61" s="48"/>
      <c r="BM61" s="49"/>
      <c r="BN61" s="49"/>
      <c r="BO61" s="49"/>
      <c r="BP61" s="49"/>
      <c r="BQ61" s="49"/>
      <c r="BR61" s="49"/>
      <c r="BS61" s="71"/>
      <c r="BT61" s="259"/>
      <c r="BU61" s="56"/>
      <c r="BV61" s="57">
        <f t="shared" ref="BV61:BV66" si="106">(BU61+BK61+BA61+AQ61+AG61+W61)</f>
        <v>4</v>
      </c>
    </row>
    <row r="62" spans="1:74" s="19" customFormat="1" ht="12.75" x14ac:dyDescent="0.2">
      <c r="A62" s="181" t="s">
        <v>183</v>
      </c>
      <c r="B62" s="322" t="s">
        <v>173</v>
      </c>
      <c r="C62" s="331"/>
      <c r="D62" s="333" t="s">
        <v>29</v>
      </c>
      <c r="E62" s="198">
        <f t="shared" si="104"/>
        <v>15</v>
      </c>
      <c r="F62" s="47">
        <f t="shared" si="105"/>
        <v>15</v>
      </c>
      <c r="G62" s="47">
        <f t="shared" si="105"/>
        <v>0</v>
      </c>
      <c r="H62" s="47">
        <f t="shared" si="105"/>
        <v>0</v>
      </c>
      <c r="I62" s="47">
        <f t="shared" si="105"/>
        <v>0</v>
      </c>
      <c r="J62" s="47">
        <f t="shared" si="105"/>
        <v>0</v>
      </c>
      <c r="K62" s="47">
        <f t="shared" si="105"/>
        <v>0</v>
      </c>
      <c r="L62" s="47">
        <f t="shared" si="105"/>
        <v>0</v>
      </c>
      <c r="M62" s="47">
        <f t="shared" si="105"/>
        <v>0</v>
      </c>
      <c r="N62" s="48"/>
      <c r="O62" s="49"/>
      <c r="P62" s="49"/>
      <c r="Q62" s="49"/>
      <c r="R62" s="49"/>
      <c r="S62" s="49"/>
      <c r="T62" s="49"/>
      <c r="U62" s="71"/>
      <c r="V62" s="259"/>
      <c r="W62" s="55"/>
      <c r="X62" s="48"/>
      <c r="Y62" s="49"/>
      <c r="Z62" s="49"/>
      <c r="AA62" s="49"/>
      <c r="AB62" s="49"/>
      <c r="AC62" s="49"/>
      <c r="AD62" s="49"/>
      <c r="AE62" s="71"/>
      <c r="AF62" s="259"/>
      <c r="AG62" s="55"/>
      <c r="AH62" s="48">
        <v>15</v>
      </c>
      <c r="AI62" s="49"/>
      <c r="AJ62" s="49"/>
      <c r="AK62" s="49"/>
      <c r="AL62" s="49"/>
      <c r="AM62" s="49"/>
      <c r="AN62" s="49"/>
      <c r="AO62" s="71"/>
      <c r="AP62" s="259" t="s">
        <v>31</v>
      </c>
      <c r="AQ62" s="59">
        <v>2</v>
      </c>
      <c r="AR62" s="48"/>
      <c r="AS62" s="49"/>
      <c r="AT62" s="49"/>
      <c r="AU62" s="49"/>
      <c r="AV62" s="49"/>
      <c r="AW62" s="49"/>
      <c r="AX62" s="49"/>
      <c r="AY62" s="71"/>
      <c r="AZ62" s="259"/>
      <c r="BA62" s="55"/>
      <c r="BB62" s="48"/>
      <c r="BC62" s="49"/>
      <c r="BD62" s="49"/>
      <c r="BE62" s="49"/>
      <c r="BF62" s="49"/>
      <c r="BG62" s="49"/>
      <c r="BH62" s="49"/>
      <c r="BI62" s="71"/>
      <c r="BJ62" s="259"/>
      <c r="BK62" s="55"/>
      <c r="BL62" s="48"/>
      <c r="BM62" s="49"/>
      <c r="BN62" s="49"/>
      <c r="BO62" s="49"/>
      <c r="BP62" s="49"/>
      <c r="BQ62" s="49"/>
      <c r="BR62" s="49"/>
      <c r="BS62" s="71"/>
      <c r="BT62" s="259"/>
      <c r="BU62" s="56"/>
      <c r="BV62" s="57">
        <f t="shared" si="106"/>
        <v>2</v>
      </c>
    </row>
    <row r="63" spans="1:74" s="19" customFormat="1" ht="12.75" x14ac:dyDescent="0.2">
      <c r="A63" s="180" t="s">
        <v>184</v>
      </c>
      <c r="B63" s="346" t="s">
        <v>179</v>
      </c>
      <c r="C63" s="294" t="s">
        <v>44</v>
      </c>
      <c r="D63" s="347" t="s">
        <v>29</v>
      </c>
      <c r="E63" s="198">
        <f t="shared" si="104"/>
        <v>45</v>
      </c>
      <c r="F63" s="47">
        <f t="shared" si="105"/>
        <v>30</v>
      </c>
      <c r="G63" s="47">
        <f t="shared" si="105"/>
        <v>15</v>
      </c>
      <c r="H63" s="47">
        <f t="shared" si="105"/>
        <v>0</v>
      </c>
      <c r="I63" s="47">
        <f t="shared" si="105"/>
        <v>0</v>
      </c>
      <c r="J63" s="47">
        <f t="shared" si="105"/>
        <v>0</v>
      </c>
      <c r="K63" s="47">
        <f t="shared" si="105"/>
        <v>0</v>
      </c>
      <c r="L63" s="47">
        <f t="shared" si="105"/>
        <v>0</v>
      </c>
      <c r="M63" s="47">
        <f t="shared" si="105"/>
        <v>0</v>
      </c>
      <c r="N63" s="48"/>
      <c r="O63" s="49"/>
      <c r="P63" s="49"/>
      <c r="Q63" s="49"/>
      <c r="R63" s="49"/>
      <c r="S63" s="49"/>
      <c r="T63" s="49"/>
      <c r="U63" s="71"/>
      <c r="V63" s="259"/>
      <c r="W63" s="59"/>
      <c r="X63" s="48"/>
      <c r="Y63" s="49"/>
      <c r="Z63" s="49"/>
      <c r="AA63" s="49"/>
      <c r="AB63" s="49"/>
      <c r="AC63" s="49"/>
      <c r="AD63" s="49"/>
      <c r="AE63" s="71"/>
      <c r="AF63" s="259"/>
      <c r="AG63" s="59"/>
      <c r="AH63" s="320">
        <v>30</v>
      </c>
      <c r="AI63" s="49">
        <v>15</v>
      </c>
      <c r="AJ63" s="49"/>
      <c r="AK63" s="49"/>
      <c r="AL63" s="49"/>
      <c r="AM63" s="49"/>
      <c r="AN63" s="49"/>
      <c r="AO63" s="71"/>
      <c r="AP63" s="259" t="s">
        <v>31</v>
      </c>
      <c r="AQ63" s="59">
        <v>4</v>
      </c>
      <c r="AR63" s="48"/>
      <c r="AS63" s="49"/>
      <c r="AT63" s="49"/>
      <c r="AU63" s="49"/>
      <c r="AV63" s="49"/>
      <c r="AW63" s="49"/>
      <c r="AX63" s="49"/>
      <c r="AY63" s="71"/>
      <c r="AZ63" s="259"/>
      <c r="BA63" s="59"/>
      <c r="BB63" s="48"/>
      <c r="BC63" s="49"/>
      <c r="BD63" s="49"/>
      <c r="BE63" s="49"/>
      <c r="BF63" s="49"/>
      <c r="BG63" s="49"/>
      <c r="BH63" s="49"/>
      <c r="BI63" s="71"/>
      <c r="BJ63" s="259"/>
      <c r="BK63" s="59"/>
      <c r="BL63" s="48"/>
      <c r="BM63" s="49"/>
      <c r="BN63" s="49"/>
      <c r="BO63" s="49"/>
      <c r="BP63" s="49"/>
      <c r="BQ63" s="49"/>
      <c r="BR63" s="49"/>
      <c r="BS63" s="71"/>
      <c r="BT63" s="259"/>
      <c r="BU63" s="60"/>
      <c r="BV63" s="57">
        <f t="shared" si="106"/>
        <v>4</v>
      </c>
    </row>
    <row r="64" spans="1:74" s="19" customFormat="1" ht="12.75" customHeight="1" x14ac:dyDescent="0.2">
      <c r="A64" s="181" t="s">
        <v>185</v>
      </c>
      <c r="B64" s="344" t="s">
        <v>180</v>
      </c>
      <c r="C64" s="294"/>
      <c r="D64" s="345" t="s">
        <v>29</v>
      </c>
      <c r="E64" s="198">
        <f t="shared" si="104"/>
        <v>30</v>
      </c>
      <c r="F64" s="47">
        <f t="shared" ref="F64:M64" si="107">SUM(N64+X64+AH64+AR64+BB64+BL64)</f>
        <v>30</v>
      </c>
      <c r="G64" s="47">
        <f t="shared" si="107"/>
        <v>0</v>
      </c>
      <c r="H64" s="47">
        <f t="shared" si="107"/>
        <v>0</v>
      </c>
      <c r="I64" s="47">
        <f t="shared" si="107"/>
        <v>0</v>
      </c>
      <c r="J64" s="47">
        <f t="shared" si="107"/>
        <v>0</v>
      </c>
      <c r="K64" s="47">
        <f t="shared" si="107"/>
        <v>0</v>
      </c>
      <c r="L64" s="47">
        <f t="shared" si="107"/>
        <v>0</v>
      </c>
      <c r="M64" s="47">
        <f t="shared" si="107"/>
        <v>0</v>
      </c>
      <c r="N64" s="48"/>
      <c r="O64" s="49"/>
      <c r="P64" s="49"/>
      <c r="Q64" s="49"/>
      <c r="R64" s="49"/>
      <c r="S64" s="49"/>
      <c r="T64" s="49"/>
      <c r="U64" s="71"/>
      <c r="V64" s="259"/>
      <c r="W64" s="59"/>
      <c r="X64" s="48"/>
      <c r="Y64" s="49"/>
      <c r="Z64" s="49"/>
      <c r="AA64" s="49"/>
      <c r="AB64" s="49"/>
      <c r="AC64" s="49"/>
      <c r="AD64" s="49"/>
      <c r="AE64" s="71"/>
      <c r="AF64" s="259"/>
      <c r="AG64" s="59"/>
      <c r="AH64" s="48">
        <v>30</v>
      </c>
      <c r="AI64" s="49"/>
      <c r="AJ64" s="49"/>
      <c r="AK64" s="49"/>
      <c r="AL64" s="49"/>
      <c r="AM64" s="49"/>
      <c r="AN64" s="49"/>
      <c r="AO64" s="71"/>
      <c r="AP64" s="259" t="s">
        <v>30</v>
      </c>
      <c r="AQ64" s="59">
        <v>3</v>
      </c>
      <c r="AR64" s="48"/>
      <c r="AS64" s="49"/>
      <c r="AT64" s="49"/>
      <c r="AU64" s="49"/>
      <c r="AV64" s="49"/>
      <c r="AW64" s="49"/>
      <c r="AX64" s="49"/>
      <c r="AY64" s="71"/>
      <c r="AZ64" s="259"/>
      <c r="BA64" s="59"/>
      <c r="BB64" s="48"/>
      <c r="BC64" s="49"/>
      <c r="BD64" s="49"/>
      <c r="BE64" s="49"/>
      <c r="BF64" s="49"/>
      <c r="BG64" s="49"/>
      <c r="BH64" s="49"/>
      <c r="BI64" s="71"/>
      <c r="BJ64" s="259"/>
      <c r="BK64" s="59"/>
      <c r="BL64" s="48"/>
      <c r="BM64" s="49"/>
      <c r="BN64" s="49"/>
      <c r="BO64" s="49"/>
      <c r="BP64" s="49"/>
      <c r="BQ64" s="49"/>
      <c r="BR64" s="49"/>
      <c r="BS64" s="71"/>
      <c r="BT64" s="259"/>
      <c r="BU64" s="60"/>
      <c r="BV64" s="57">
        <f t="shared" si="106"/>
        <v>3</v>
      </c>
    </row>
    <row r="65" spans="1:256" s="19" customFormat="1" ht="14.45" customHeight="1" x14ac:dyDescent="0.2">
      <c r="A65" s="181" t="s">
        <v>152</v>
      </c>
      <c r="B65" s="344" t="s">
        <v>88</v>
      </c>
      <c r="C65" s="297" t="s">
        <v>44</v>
      </c>
      <c r="D65" s="345" t="s">
        <v>29</v>
      </c>
      <c r="E65" s="198">
        <f t="shared" si="104"/>
        <v>30</v>
      </c>
      <c r="F65" s="47">
        <f t="shared" ref="F65:M66" si="108">SUM(N65+X65+AH65+AR65+BB65+BL65)</f>
        <v>15</v>
      </c>
      <c r="G65" s="47">
        <f t="shared" si="108"/>
        <v>15</v>
      </c>
      <c r="H65" s="47">
        <f t="shared" si="108"/>
        <v>0</v>
      </c>
      <c r="I65" s="47">
        <f t="shared" si="108"/>
        <v>0</v>
      </c>
      <c r="J65" s="47">
        <f t="shared" si="108"/>
        <v>0</v>
      </c>
      <c r="K65" s="47">
        <f t="shared" si="108"/>
        <v>0</v>
      </c>
      <c r="L65" s="47">
        <f t="shared" si="108"/>
        <v>0</v>
      </c>
      <c r="M65" s="47">
        <f t="shared" si="108"/>
        <v>0</v>
      </c>
      <c r="N65" s="48"/>
      <c r="O65" s="49"/>
      <c r="P65" s="49"/>
      <c r="Q65" s="49"/>
      <c r="R65" s="49"/>
      <c r="S65" s="49"/>
      <c r="T65" s="49"/>
      <c r="U65" s="71"/>
      <c r="V65" s="259"/>
      <c r="W65" s="59"/>
      <c r="X65" s="48"/>
      <c r="Y65" s="49"/>
      <c r="Z65" s="49"/>
      <c r="AA65" s="49"/>
      <c r="AB65" s="49"/>
      <c r="AC65" s="49"/>
      <c r="AD65" s="49"/>
      <c r="AE65" s="71"/>
      <c r="AF65" s="259"/>
      <c r="AG65" s="59"/>
      <c r="AH65" s="48">
        <v>15</v>
      </c>
      <c r="AI65" s="49">
        <v>15</v>
      </c>
      <c r="AJ65" s="49"/>
      <c r="AK65" s="49"/>
      <c r="AL65" s="49"/>
      <c r="AM65" s="49"/>
      <c r="AN65" s="49"/>
      <c r="AO65" s="71"/>
      <c r="AP65" s="259" t="s">
        <v>30</v>
      </c>
      <c r="AQ65" s="59">
        <v>3</v>
      </c>
      <c r="AR65" s="48"/>
      <c r="AS65" s="49"/>
      <c r="AT65" s="49"/>
      <c r="AU65" s="49"/>
      <c r="AV65" s="49"/>
      <c r="AW65" s="49"/>
      <c r="AX65" s="49"/>
      <c r="AY65" s="71"/>
      <c r="AZ65" s="259"/>
      <c r="BA65" s="59"/>
      <c r="BB65" s="320"/>
      <c r="BC65" s="291"/>
      <c r="BD65" s="291"/>
      <c r="BE65" s="291"/>
      <c r="BF65" s="291"/>
      <c r="BG65" s="291"/>
      <c r="BH65" s="49"/>
      <c r="BI65" s="71"/>
      <c r="BJ65" s="259"/>
      <c r="BK65" s="59"/>
      <c r="BL65" s="48"/>
      <c r="BM65" s="49"/>
      <c r="BN65" s="49"/>
      <c r="BO65" s="49"/>
      <c r="BP65" s="49"/>
      <c r="BQ65" s="49"/>
      <c r="BR65" s="49"/>
      <c r="BS65" s="71"/>
      <c r="BT65" s="259"/>
      <c r="BU65" s="60"/>
      <c r="BV65" s="57">
        <f t="shared" si="106"/>
        <v>3</v>
      </c>
    </row>
    <row r="66" spans="1:256" s="19" customFormat="1" ht="12.75" x14ac:dyDescent="0.2">
      <c r="A66" s="181" t="s">
        <v>81</v>
      </c>
      <c r="B66" s="322" t="s">
        <v>174</v>
      </c>
      <c r="C66" s="348" t="s">
        <v>44</v>
      </c>
      <c r="D66" s="333" t="s">
        <v>29</v>
      </c>
      <c r="E66" s="198">
        <f t="shared" si="104"/>
        <v>45</v>
      </c>
      <c r="F66" s="47">
        <f t="shared" si="108"/>
        <v>30</v>
      </c>
      <c r="G66" s="47">
        <f t="shared" si="108"/>
        <v>15</v>
      </c>
      <c r="H66" s="47">
        <f t="shared" si="108"/>
        <v>0</v>
      </c>
      <c r="I66" s="47">
        <f t="shared" si="108"/>
        <v>0</v>
      </c>
      <c r="J66" s="47">
        <f t="shared" si="108"/>
        <v>0</v>
      </c>
      <c r="K66" s="47">
        <f t="shared" si="108"/>
        <v>0</v>
      </c>
      <c r="L66" s="47">
        <f t="shared" si="108"/>
        <v>0</v>
      </c>
      <c r="M66" s="47">
        <f t="shared" si="108"/>
        <v>0</v>
      </c>
      <c r="N66" s="48"/>
      <c r="O66" s="49"/>
      <c r="P66" s="49"/>
      <c r="Q66" s="49"/>
      <c r="R66" s="49"/>
      <c r="S66" s="49"/>
      <c r="T66" s="49"/>
      <c r="U66" s="71"/>
      <c r="V66" s="259"/>
      <c r="W66" s="59"/>
      <c r="X66" s="48"/>
      <c r="Y66" s="49"/>
      <c r="Z66" s="49"/>
      <c r="AA66" s="49"/>
      <c r="AB66" s="49"/>
      <c r="AC66" s="49"/>
      <c r="AD66" s="49"/>
      <c r="AE66" s="71"/>
      <c r="AF66" s="259"/>
      <c r="AG66" s="59"/>
      <c r="AH66" s="48"/>
      <c r="AI66" s="49"/>
      <c r="AJ66" s="49"/>
      <c r="AK66" s="49"/>
      <c r="AL66" s="49"/>
      <c r="AM66" s="49"/>
      <c r="AN66" s="49"/>
      <c r="AO66" s="71"/>
      <c r="AP66" s="259"/>
      <c r="AQ66" s="55"/>
      <c r="AR66" s="48">
        <v>30</v>
      </c>
      <c r="AS66" s="49">
        <v>15</v>
      </c>
      <c r="AT66" s="49"/>
      <c r="AU66" s="49"/>
      <c r="AV66" s="49"/>
      <c r="AW66" s="49"/>
      <c r="AX66" s="49"/>
      <c r="AY66" s="71"/>
      <c r="AZ66" s="259" t="s">
        <v>31</v>
      </c>
      <c r="BA66" s="59">
        <v>4</v>
      </c>
      <c r="BB66" s="320"/>
      <c r="BC66" s="291"/>
      <c r="BD66" s="291"/>
      <c r="BE66" s="291"/>
      <c r="BF66" s="291"/>
      <c r="BG66" s="291"/>
      <c r="BH66" s="49"/>
      <c r="BI66" s="71"/>
      <c r="BJ66" s="259"/>
      <c r="BK66" s="59"/>
      <c r="BL66" s="48"/>
      <c r="BM66" s="49"/>
      <c r="BN66" s="49"/>
      <c r="BO66" s="49"/>
      <c r="BP66" s="49"/>
      <c r="BQ66" s="49"/>
      <c r="BR66" s="49"/>
      <c r="BS66" s="71"/>
      <c r="BT66" s="259"/>
      <c r="BU66" s="60"/>
      <c r="BV66" s="57">
        <f t="shared" si="106"/>
        <v>4</v>
      </c>
    </row>
    <row r="67" spans="1:256" s="19" customFormat="1" ht="12.75" customHeight="1" x14ac:dyDescent="0.2">
      <c r="A67" s="181" t="s">
        <v>82</v>
      </c>
      <c r="B67" s="344" t="s">
        <v>84</v>
      </c>
      <c r="C67" s="294" t="s">
        <v>44</v>
      </c>
      <c r="D67" s="345" t="s">
        <v>29</v>
      </c>
      <c r="E67" s="198">
        <f t="shared" si="101"/>
        <v>60</v>
      </c>
      <c r="F67" s="47">
        <f t="shared" si="102"/>
        <v>15</v>
      </c>
      <c r="G67" s="47">
        <f t="shared" si="102"/>
        <v>0</v>
      </c>
      <c r="H67" s="47">
        <f t="shared" si="102"/>
        <v>0</v>
      </c>
      <c r="I67" s="47">
        <f t="shared" si="102"/>
        <v>45</v>
      </c>
      <c r="J67" s="47">
        <f t="shared" si="102"/>
        <v>0</v>
      </c>
      <c r="K67" s="47">
        <f t="shared" si="102"/>
        <v>0</v>
      </c>
      <c r="L67" s="47">
        <f t="shared" si="102"/>
        <v>0</v>
      </c>
      <c r="M67" s="47">
        <f t="shared" si="102"/>
        <v>0</v>
      </c>
      <c r="N67" s="48"/>
      <c r="O67" s="49"/>
      <c r="P67" s="49"/>
      <c r="Q67" s="49"/>
      <c r="R67" s="49"/>
      <c r="S67" s="49"/>
      <c r="T67" s="49"/>
      <c r="U67" s="71"/>
      <c r="V67" s="259"/>
      <c r="W67" s="59"/>
      <c r="X67" s="48"/>
      <c r="Y67" s="49"/>
      <c r="Z67" s="49"/>
      <c r="AA67" s="49"/>
      <c r="AB67" s="49"/>
      <c r="AC67" s="49"/>
      <c r="AD67" s="49"/>
      <c r="AE67" s="71"/>
      <c r="AF67" s="259"/>
      <c r="AG67" s="59"/>
      <c r="AH67" s="48"/>
      <c r="AI67" s="49"/>
      <c r="AJ67" s="49"/>
      <c r="AK67" s="49"/>
      <c r="AL67" s="49"/>
      <c r="AM67" s="49"/>
      <c r="AN67" s="49"/>
      <c r="AO67" s="71"/>
      <c r="AP67" s="259"/>
      <c r="AQ67" s="59"/>
      <c r="AR67" s="48"/>
      <c r="AS67" s="49"/>
      <c r="AT67" s="49"/>
      <c r="AU67" s="49"/>
      <c r="AV67" s="49"/>
      <c r="AW67" s="49"/>
      <c r="AX67" s="49"/>
      <c r="AY67" s="71"/>
      <c r="AZ67" s="259"/>
      <c r="BA67" s="59"/>
      <c r="BB67" s="320">
        <v>15</v>
      </c>
      <c r="BC67" s="291"/>
      <c r="BD67" s="291"/>
      <c r="BE67" s="291">
        <v>45</v>
      </c>
      <c r="BF67" s="291"/>
      <c r="BG67" s="291"/>
      <c r="BH67" s="49"/>
      <c r="BI67" s="71"/>
      <c r="BJ67" s="259" t="s">
        <v>31</v>
      </c>
      <c r="BK67" s="59">
        <v>6</v>
      </c>
      <c r="BL67" s="48"/>
      <c r="BM67" s="49"/>
      <c r="BN67" s="49"/>
      <c r="BO67" s="49"/>
      <c r="BP67" s="49"/>
      <c r="BQ67" s="49"/>
      <c r="BR67" s="49"/>
      <c r="BS67" s="71"/>
      <c r="BT67" s="259"/>
      <c r="BU67" s="60"/>
      <c r="BV67" s="57">
        <f t="shared" si="103"/>
        <v>6</v>
      </c>
    </row>
    <row r="68" spans="1:256" s="19" customFormat="1" ht="12.75" customHeight="1" x14ac:dyDescent="0.2">
      <c r="A68" s="181" t="s">
        <v>83</v>
      </c>
      <c r="B68" s="106" t="s">
        <v>86</v>
      </c>
      <c r="C68" s="58" t="s">
        <v>44</v>
      </c>
      <c r="D68" s="196" t="s">
        <v>29</v>
      </c>
      <c r="E68" s="198">
        <f t="shared" si="101"/>
        <v>60</v>
      </c>
      <c r="F68" s="47">
        <f t="shared" si="102"/>
        <v>0</v>
      </c>
      <c r="G68" s="47">
        <f t="shared" si="102"/>
        <v>15</v>
      </c>
      <c r="H68" s="47">
        <f t="shared" si="102"/>
        <v>0</v>
      </c>
      <c r="I68" s="47">
        <f t="shared" si="102"/>
        <v>45</v>
      </c>
      <c r="J68" s="47">
        <f t="shared" si="102"/>
        <v>0</v>
      </c>
      <c r="K68" s="47">
        <f t="shared" si="102"/>
        <v>0</v>
      </c>
      <c r="L68" s="47">
        <f t="shared" si="102"/>
        <v>0</v>
      </c>
      <c r="M68" s="47">
        <f t="shared" si="102"/>
        <v>0</v>
      </c>
      <c r="N68" s="48"/>
      <c r="O68" s="49"/>
      <c r="P68" s="49"/>
      <c r="Q68" s="49"/>
      <c r="R68" s="49"/>
      <c r="S68" s="49"/>
      <c r="T68" s="49"/>
      <c r="U68" s="71"/>
      <c r="V68" s="259"/>
      <c r="W68" s="59"/>
      <c r="X68" s="48"/>
      <c r="Y68" s="49"/>
      <c r="Z68" s="49"/>
      <c r="AA68" s="49"/>
      <c r="AB68" s="49"/>
      <c r="AC68" s="49"/>
      <c r="AD68" s="49"/>
      <c r="AE68" s="71"/>
      <c r="AF68" s="259"/>
      <c r="AG68" s="59"/>
      <c r="AH68" s="48"/>
      <c r="AI68" s="49"/>
      <c r="AJ68" s="49"/>
      <c r="AK68" s="49"/>
      <c r="AL68" s="49"/>
      <c r="AM68" s="49"/>
      <c r="AN68" s="49"/>
      <c r="AO68" s="71"/>
      <c r="AP68" s="259"/>
      <c r="AQ68" s="59"/>
      <c r="AR68" s="48"/>
      <c r="AS68" s="49"/>
      <c r="AT68" s="49"/>
      <c r="AU68" s="49"/>
      <c r="AV68" s="49"/>
      <c r="AW68" s="49"/>
      <c r="AX68" s="49"/>
      <c r="AY68" s="71"/>
      <c r="AZ68" s="259"/>
      <c r="BA68" s="59"/>
      <c r="BB68" s="320"/>
      <c r="BC68" s="291">
        <v>15</v>
      </c>
      <c r="BD68" s="291"/>
      <c r="BE68" s="291">
        <v>45</v>
      </c>
      <c r="BF68" s="291"/>
      <c r="BG68" s="291"/>
      <c r="BH68" s="49"/>
      <c r="BI68" s="71"/>
      <c r="BJ68" s="259" t="s">
        <v>30</v>
      </c>
      <c r="BK68" s="59">
        <v>5</v>
      </c>
      <c r="BL68" s="48"/>
      <c r="BM68" s="49"/>
      <c r="BN68" s="49"/>
      <c r="BO68" s="49"/>
      <c r="BP68" s="49"/>
      <c r="BQ68" s="49"/>
      <c r="BR68" s="49"/>
      <c r="BS68" s="71"/>
      <c r="BT68" s="259"/>
      <c r="BU68" s="60"/>
      <c r="BV68" s="57">
        <f t="shared" si="103"/>
        <v>5</v>
      </c>
    </row>
    <row r="69" spans="1:256" s="19" customFormat="1" ht="12.75" x14ac:dyDescent="0.2">
      <c r="A69" s="181" t="s">
        <v>85</v>
      </c>
      <c r="B69" s="288" t="s">
        <v>163</v>
      </c>
      <c r="C69" s="331" t="s">
        <v>44</v>
      </c>
      <c r="D69" s="349" t="s">
        <v>29</v>
      </c>
      <c r="E69" s="198">
        <f>SUM(F69:M69)</f>
        <v>45</v>
      </c>
      <c r="F69" s="47">
        <f t="shared" ref="F69:M72" si="109">SUM(N69+X69+AH69+AR69+BB69+BL69)</f>
        <v>15</v>
      </c>
      <c r="G69" s="47">
        <f t="shared" si="109"/>
        <v>15</v>
      </c>
      <c r="H69" s="47">
        <f t="shared" si="109"/>
        <v>0</v>
      </c>
      <c r="I69" s="47">
        <f t="shared" si="109"/>
        <v>15</v>
      </c>
      <c r="J69" s="47">
        <f t="shared" si="109"/>
        <v>0</v>
      </c>
      <c r="K69" s="47">
        <f t="shared" si="109"/>
        <v>0</v>
      </c>
      <c r="L69" s="47">
        <f t="shared" si="109"/>
        <v>0</v>
      </c>
      <c r="M69" s="47">
        <f t="shared" si="109"/>
        <v>0</v>
      </c>
      <c r="N69" s="48"/>
      <c r="O69" s="49"/>
      <c r="P69" s="49"/>
      <c r="Q69" s="49"/>
      <c r="R69" s="49"/>
      <c r="S69" s="49"/>
      <c r="T69" s="49"/>
      <c r="U69" s="71"/>
      <c r="V69" s="259"/>
      <c r="W69" s="59"/>
      <c r="X69" s="48"/>
      <c r="Y69" s="49"/>
      <c r="Z69" s="49"/>
      <c r="AA69" s="49"/>
      <c r="AB69" s="49"/>
      <c r="AC69" s="49"/>
      <c r="AD69" s="49"/>
      <c r="AE69" s="71"/>
      <c r="AF69" s="259"/>
      <c r="AG69" s="59"/>
      <c r="AH69" s="48"/>
      <c r="AI69" s="49"/>
      <c r="AJ69" s="49"/>
      <c r="AK69" s="49"/>
      <c r="AL69" s="49"/>
      <c r="AM69" s="49"/>
      <c r="AN69" s="49"/>
      <c r="AO69" s="71"/>
      <c r="AP69" s="259"/>
      <c r="AQ69" s="55"/>
      <c r="AR69" s="48"/>
      <c r="AS69" s="49"/>
      <c r="AT69" s="49"/>
      <c r="AU69" s="49"/>
      <c r="AV69" s="49"/>
      <c r="AW69" s="49"/>
      <c r="AX69" s="49"/>
      <c r="AY69" s="71"/>
      <c r="AZ69" s="259"/>
      <c r="BA69" s="59"/>
      <c r="BB69" s="320">
        <v>15</v>
      </c>
      <c r="BC69" s="291">
        <v>15</v>
      </c>
      <c r="BD69" s="291"/>
      <c r="BE69" s="291">
        <v>15</v>
      </c>
      <c r="BF69" s="291"/>
      <c r="BG69" s="291"/>
      <c r="BH69" s="49"/>
      <c r="BI69" s="71"/>
      <c r="BJ69" s="259" t="s">
        <v>31</v>
      </c>
      <c r="BK69" s="59">
        <v>4</v>
      </c>
      <c r="BL69" s="48"/>
      <c r="BM69" s="49"/>
      <c r="BN69" s="49"/>
      <c r="BO69" s="49"/>
      <c r="BP69" s="49"/>
      <c r="BQ69" s="49"/>
      <c r="BR69" s="49"/>
      <c r="BS69" s="71"/>
      <c r="BT69" s="259"/>
      <c r="BU69" s="60"/>
      <c r="BV69" s="57">
        <f>(BU69+BK69+BA69+AQ69+AG69+W69)</f>
        <v>4</v>
      </c>
    </row>
    <row r="70" spans="1:256" s="19" customFormat="1" ht="12.75" x14ac:dyDescent="0.2">
      <c r="A70" s="181" t="s">
        <v>87</v>
      </c>
      <c r="B70" s="288" t="s">
        <v>175</v>
      </c>
      <c r="C70" s="331"/>
      <c r="D70" s="333" t="s">
        <v>29</v>
      </c>
      <c r="E70" s="198">
        <f>SUM(F70:M70)</f>
        <v>15</v>
      </c>
      <c r="F70" s="47">
        <f t="shared" si="109"/>
        <v>15</v>
      </c>
      <c r="G70" s="47">
        <f t="shared" si="109"/>
        <v>0</v>
      </c>
      <c r="H70" s="47">
        <f t="shared" si="109"/>
        <v>0</v>
      </c>
      <c r="I70" s="47">
        <f t="shared" si="109"/>
        <v>0</v>
      </c>
      <c r="J70" s="47">
        <f t="shared" si="109"/>
        <v>0</v>
      </c>
      <c r="K70" s="47">
        <f t="shared" si="109"/>
        <v>0</v>
      </c>
      <c r="L70" s="47">
        <f t="shared" si="109"/>
        <v>0</v>
      </c>
      <c r="M70" s="47">
        <f t="shared" si="109"/>
        <v>0</v>
      </c>
      <c r="N70" s="48"/>
      <c r="O70" s="49"/>
      <c r="P70" s="49"/>
      <c r="Q70" s="49"/>
      <c r="R70" s="49"/>
      <c r="S70" s="49"/>
      <c r="T70" s="49"/>
      <c r="U70" s="71"/>
      <c r="V70" s="259"/>
      <c r="W70" s="59"/>
      <c r="X70" s="48"/>
      <c r="Y70" s="49"/>
      <c r="Z70" s="49"/>
      <c r="AA70" s="49"/>
      <c r="AB70" s="49"/>
      <c r="AC70" s="49"/>
      <c r="AD70" s="49"/>
      <c r="AE70" s="71"/>
      <c r="AF70" s="259"/>
      <c r="AG70" s="59"/>
      <c r="AH70" s="48"/>
      <c r="AI70" s="49"/>
      <c r="AJ70" s="49"/>
      <c r="AK70" s="49"/>
      <c r="AL70" s="49"/>
      <c r="AM70" s="49"/>
      <c r="AN70" s="49"/>
      <c r="AO70" s="71"/>
      <c r="AP70" s="259"/>
      <c r="AQ70" s="55"/>
      <c r="AR70" s="48"/>
      <c r="AS70" s="49"/>
      <c r="AT70" s="49"/>
      <c r="AU70" s="49"/>
      <c r="AV70" s="49"/>
      <c r="AW70" s="49"/>
      <c r="AX70" s="49"/>
      <c r="AY70" s="71"/>
      <c r="AZ70" s="259"/>
      <c r="BA70" s="59"/>
      <c r="BB70" s="339">
        <v>15</v>
      </c>
      <c r="BC70" s="340"/>
      <c r="BD70" s="340"/>
      <c r="BE70" s="340"/>
      <c r="BF70" s="340"/>
      <c r="BG70" s="340"/>
      <c r="BH70" s="73"/>
      <c r="BI70" s="71"/>
      <c r="BJ70" s="260" t="s">
        <v>30</v>
      </c>
      <c r="BK70" s="59">
        <v>2</v>
      </c>
      <c r="BL70" s="48"/>
      <c r="BM70" s="49"/>
      <c r="BN70" s="49"/>
      <c r="BO70" s="49"/>
      <c r="BP70" s="49"/>
      <c r="BQ70" s="49"/>
      <c r="BR70" s="49"/>
      <c r="BS70" s="71"/>
      <c r="BT70" s="259"/>
      <c r="BU70" s="60"/>
      <c r="BV70" s="57">
        <f>(BU70+BK70+BA70+AQ70+AG70+W70)</f>
        <v>2</v>
      </c>
    </row>
    <row r="71" spans="1:256" s="19" customFormat="1" ht="12.75" x14ac:dyDescent="0.2">
      <c r="A71" s="181" t="s">
        <v>186</v>
      </c>
      <c r="B71" s="350" t="s">
        <v>176</v>
      </c>
      <c r="C71" s="351" t="s">
        <v>44</v>
      </c>
      <c r="D71" s="333" t="s">
        <v>29</v>
      </c>
      <c r="E71" s="198">
        <f>SUM(F71:M71)</f>
        <v>30</v>
      </c>
      <c r="F71" s="47">
        <f t="shared" si="109"/>
        <v>15</v>
      </c>
      <c r="G71" s="47">
        <f t="shared" si="109"/>
        <v>0</v>
      </c>
      <c r="H71" s="47">
        <f t="shared" si="109"/>
        <v>0</v>
      </c>
      <c r="I71" s="47">
        <f t="shared" si="109"/>
        <v>15</v>
      </c>
      <c r="J71" s="47">
        <f t="shared" si="109"/>
        <v>0</v>
      </c>
      <c r="K71" s="47">
        <f t="shared" si="109"/>
        <v>0</v>
      </c>
      <c r="L71" s="47">
        <f t="shared" si="109"/>
        <v>0</v>
      </c>
      <c r="M71" s="47">
        <f t="shared" si="109"/>
        <v>0</v>
      </c>
      <c r="N71" s="48"/>
      <c r="O71" s="49"/>
      <c r="P71" s="49"/>
      <c r="Q71" s="49"/>
      <c r="R71" s="49"/>
      <c r="S71" s="49"/>
      <c r="T71" s="49"/>
      <c r="U71" s="71"/>
      <c r="V71" s="259"/>
      <c r="W71" s="59"/>
      <c r="X71" s="48"/>
      <c r="Y71" s="49"/>
      <c r="Z71" s="49"/>
      <c r="AA71" s="49"/>
      <c r="AB71" s="49"/>
      <c r="AC71" s="49"/>
      <c r="AD71" s="49"/>
      <c r="AE71" s="71"/>
      <c r="AF71" s="259"/>
      <c r="AG71" s="59"/>
      <c r="AH71" s="48"/>
      <c r="AI71" s="49"/>
      <c r="AJ71" s="49"/>
      <c r="AK71" s="49"/>
      <c r="AL71" s="49"/>
      <c r="AM71" s="49"/>
      <c r="AN71" s="49"/>
      <c r="AO71" s="71"/>
      <c r="AP71" s="259"/>
      <c r="AQ71" s="55"/>
      <c r="AR71" s="48"/>
      <c r="AS71" s="49"/>
      <c r="AT71" s="49"/>
      <c r="AU71" s="49"/>
      <c r="AV71" s="49"/>
      <c r="AW71" s="49"/>
      <c r="AX71" s="49"/>
      <c r="AY71" s="71"/>
      <c r="AZ71" s="259"/>
      <c r="BA71" s="59"/>
      <c r="BB71" s="320">
        <v>15</v>
      </c>
      <c r="BC71" s="291"/>
      <c r="BD71" s="291"/>
      <c r="BE71" s="291">
        <v>15</v>
      </c>
      <c r="BF71" s="291"/>
      <c r="BG71" s="291"/>
      <c r="BH71" s="49"/>
      <c r="BI71" s="71"/>
      <c r="BJ71" s="259" t="s">
        <v>31</v>
      </c>
      <c r="BK71" s="59">
        <v>3</v>
      </c>
      <c r="BL71" s="48"/>
      <c r="BM71" s="49"/>
      <c r="BN71" s="49"/>
      <c r="BO71" s="49"/>
      <c r="BP71" s="49"/>
      <c r="BQ71" s="49"/>
      <c r="BR71" s="49"/>
      <c r="BS71" s="71"/>
      <c r="BT71" s="259"/>
      <c r="BU71" s="60"/>
      <c r="BV71" s="57">
        <f>(BU71+BK71+BA71+AQ71+AG71+W71)</f>
        <v>3</v>
      </c>
    </row>
    <row r="72" spans="1:256" s="19" customFormat="1" ht="12.75" x14ac:dyDescent="0.2">
      <c r="A72" s="181" t="s">
        <v>187</v>
      </c>
      <c r="B72" s="322" t="s">
        <v>189</v>
      </c>
      <c r="C72" s="297" t="s">
        <v>44</v>
      </c>
      <c r="D72" s="345" t="s">
        <v>29</v>
      </c>
      <c r="E72" s="198">
        <f>SUM(F72:M72)</f>
        <v>45</v>
      </c>
      <c r="F72" s="47">
        <f t="shared" si="109"/>
        <v>0</v>
      </c>
      <c r="G72" s="47">
        <f t="shared" si="109"/>
        <v>15</v>
      </c>
      <c r="H72" s="47">
        <f t="shared" si="109"/>
        <v>0</v>
      </c>
      <c r="I72" s="47">
        <f t="shared" si="109"/>
        <v>30</v>
      </c>
      <c r="J72" s="47">
        <f t="shared" si="109"/>
        <v>0</v>
      </c>
      <c r="K72" s="47">
        <f t="shared" si="109"/>
        <v>0</v>
      </c>
      <c r="L72" s="47">
        <f t="shared" si="109"/>
        <v>0</v>
      </c>
      <c r="M72" s="47">
        <f t="shared" si="109"/>
        <v>0</v>
      </c>
      <c r="N72" s="48"/>
      <c r="O72" s="49"/>
      <c r="P72" s="49"/>
      <c r="Q72" s="49"/>
      <c r="R72" s="49"/>
      <c r="S72" s="49"/>
      <c r="T72" s="49"/>
      <c r="U72" s="71"/>
      <c r="V72" s="259"/>
      <c r="W72" s="59"/>
      <c r="X72" s="48"/>
      <c r="Y72" s="49"/>
      <c r="Z72" s="49"/>
      <c r="AA72" s="49"/>
      <c r="AB72" s="49"/>
      <c r="AC72" s="49"/>
      <c r="AD72" s="49"/>
      <c r="AE72" s="71"/>
      <c r="AF72" s="259"/>
      <c r="AG72" s="59"/>
      <c r="AH72" s="48"/>
      <c r="AI72" s="49"/>
      <c r="AJ72" s="49"/>
      <c r="AK72" s="49"/>
      <c r="AL72" s="49"/>
      <c r="AM72" s="49"/>
      <c r="AN72" s="49"/>
      <c r="AO72" s="71"/>
      <c r="AP72" s="259"/>
      <c r="AQ72" s="59"/>
      <c r="AR72" s="48"/>
      <c r="AS72" s="49"/>
      <c r="AT72" s="49"/>
      <c r="AU72" s="49"/>
      <c r="AV72" s="49"/>
      <c r="AW72" s="49"/>
      <c r="AX72" s="49"/>
      <c r="AY72" s="71"/>
      <c r="AZ72" s="259"/>
      <c r="BA72" s="59"/>
      <c r="BB72" s="320"/>
      <c r="BC72" s="291"/>
      <c r="BD72" s="291"/>
      <c r="BE72" s="291"/>
      <c r="BF72" s="291"/>
      <c r="BG72" s="291"/>
      <c r="BH72" s="49"/>
      <c r="BI72" s="71"/>
      <c r="BJ72" s="259"/>
      <c r="BK72" s="59"/>
      <c r="BL72" s="48"/>
      <c r="BM72" s="291">
        <v>15</v>
      </c>
      <c r="BN72" s="49"/>
      <c r="BO72" s="49">
        <v>30</v>
      </c>
      <c r="BP72" s="49"/>
      <c r="BQ72" s="49"/>
      <c r="BR72" s="49"/>
      <c r="BS72" s="71"/>
      <c r="BT72" s="259" t="s">
        <v>30</v>
      </c>
      <c r="BU72" s="60">
        <v>3</v>
      </c>
      <c r="BV72" s="57">
        <f>(BU72+BK72+BA72+AQ72+AG72+W72)</f>
        <v>3</v>
      </c>
    </row>
    <row r="73" spans="1:256" s="19" customFormat="1" ht="12.75" customHeight="1" x14ac:dyDescent="0.2">
      <c r="A73" s="183" t="s">
        <v>188</v>
      </c>
      <c r="B73" s="352" t="s">
        <v>177</v>
      </c>
      <c r="C73" s="297"/>
      <c r="D73" s="345" t="s">
        <v>29</v>
      </c>
      <c r="E73" s="198">
        <f t="shared" si="101"/>
        <v>15</v>
      </c>
      <c r="F73" s="47">
        <f t="shared" si="102"/>
        <v>15</v>
      </c>
      <c r="G73" s="47">
        <f t="shared" si="102"/>
        <v>0</v>
      </c>
      <c r="H73" s="47">
        <f t="shared" si="102"/>
        <v>0</v>
      </c>
      <c r="I73" s="47">
        <f t="shared" si="102"/>
        <v>0</v>
      </c>
      <c r="J73" s="47">
        <f t="shared" si="102"/>
        <v>0</v>
      </c>
      <c r="K73" s="47">
        <f t="shared" si="102"/>
        <v>0</v>
      </c>
      <c r="L73" s="47">
        <f t="shared" si="102"/>
        <v>0</v>
      </c>
      <c r="M73" s="47">
        <f t="shared" si="102"/>
        <v>0</v>
      </c>
      <c r="N73" s="48"/>
      <c r="O73" s="49"/>
      <c r="P73" s="49"/>
      <c r="Q73" s="49"/>
      <c r="R73" s="49"/>
      <c r="S73" s="49"/>
      <c r="T73" s="49"/>
      <c r="U73" s="71"/>
      <c r="V73" s="259"/>
      <c r="W73" s="59"/>
      <c r="X73" s="48"/>
      <c r="Y73" s="49"/>
      <c r="Z73" s="49"/>
      <c r="AA73" s="49"/>
      <c r="AB73" s="49"/>
      <c r="AC73" s="49"/>
      <c r="AD73" s="49"/>
      <c r="AE73" s="71"/>
      <c r="AF73" s="259"/>
      <c r="AG73" s="59"/>
      <c r="AH73" s="48"/>
      <c r="AI73" s="49"/>
      <c r="AJ73" s="49"/>
      <c r="AK73" s="49"/>
      <c r="AL73" s="49"/>
      <c r="AM73" s="49"/>
      <c r="AN73" s="49"/>
      <c r="AO73" s="71"/>
      <c r="AP73" s="259"/>
      <c r="AQ73" s="59"/>
      <c r="AR73" s="48"/>
      <c r="AS73" s="49"/>
      <c r="AT73" s="49"/>
      <c r="AU73" s="49"/>
      <c r="AV73" s="49"/>
      <c r="AW73" s="49"/>
      <c r="AX73" s="49"/>
      <c r="AY73" s="71"/>
      <c r="AZ73" s="259"/>
      <c r="BA73" s="59"/>
      <c r="BB73" s="320"/>
      <c r="BC73" s="291"/>
      <c r="BD73" s="291"/>
      <c r="BE73" s="291"/>
      <c r="BF73" s="291"/>
      <c r="BG73" s="291"/>
      <c r="BH73" s="49"/>
      <c r="BI73" s="71"/>
      <c r="BJ73" s="259"/>
      <c r="BK73" s="59"/>
      <c r="BL73" s="48">
        <v>15</v>
      </c>
      <c r="BM73" s="49"/>
      <c r="BN73" s="49"/>
      <c r="BO73" s="49"/>
      <c r="BP73" s="49"/>
      <c r="BQ73" s="49"/>
      <c r="BR73" s="49"/>
      <c r="BS73" s="71"/>
      <c r="BT73" s="259" t="s">
        <v>30</v>
      </c>
      <c r="BU73" s="60">
        <v>1</v>
      </c>
      <c r="BV73" s="57">
        <f t="shared" si="103"/>
        <v>1</v>
      </c>
    </row>
    <row r="74" spans="1:256" s="19" customFormat="1" ht="16.5" customHeight="1" x14ac:dyDescent="0.2">
      <c r="A74" s="74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7"/>
    </row>
    <row r="75" spans="1:256" s="112" customFormat="1" ht="18" customHeight="1" x14ac:dyDescent="0.2">
      <c r="A75" s="107"/>
      <c r="B75" s="108" t="s">
        <v>89</v>
      </c>
      <c r="C75" s="109"/>
      <c r="D75" s="109"/>
      <c r="E75" s="194">
        <f t="shared" ref="E75:M75" si="110">E59+E35+E22+E9+E56+E48</f>
        <v>2580</v>
      </c>
      <c r="F75" s="110">
        <f t="shared" si="110"/>
        <v>600</v>
      </c>
      <c r="G75" s="110">
        <f t="shared" si="110"/>
        <v>375</v>
      </c>
      <c r="H75" s="110">
        <f t="shared" si="110"/>
        <v>15</v>
      </c>
      <c r="I75" s="110">
        <f t="shared" si="110"/>
        <v>675</v>
      </c>
      <c r="J75" s="110">
        <f t="shared" si="110"/>
        <v>720</v>
      </c>
      <c r="K75" s="110">
        <f t="shared" si="110"/>
        <v>0</v>
      </c>
      <c r="L75" s="110">
        <f t="shared" si="110"/>
        <v>135</v>
      </c>
      <c r="M75" s="193">
        <f t="shared" si="110"/>
        <v>60</v>
      </c>
      <c r="N75" s="111">
        <f t="shared" ref="N75:AS75" si="111">N59+N35+N22+N9+N48+N56</f>
        <v>105</v>
      </c>
      <c r="O75" s="111">
        <f t="shared" si="111"/>
        <v>90</v>
      </c>
      <c r="P75" s="111">
        <f t="shared" si="111"/>
        <v>0</v>
      </c>
      <c r="Q75" s="111">
        <f t="shared" si="111"/>
        <v>135</v>
      </c>
      <c r="R75" s="111">
        <f t="shared" si="111"/>
        <v>0</v>
      </c>
      <c r="S75" s="111">
        <f t="shared" si="111"/>
        <v>0</v>
      </c>
      <c r="T75" s="111">
        <f t="shared" si="111"/>
        <v>30</v>
      </c>
      <c r="U75" s="111">
        <f t="shared" si="111"/>
        <v>0</v>
      </c>
      <c r="V75" s="216">
        <f t="shared" si="111"/>
        <v>3</v>
      </c>
      <c r="W75" s="217">
        <f t="shared" si="111"/>
        <v>30</v>
      </c>
      <c r="X75" s="111">
        <f t="shared" si="111"/>
        <v>120</v>
      </c>
      <c r="Y75" s="111">
        <f t="shared" si="111"/>
        <v>60</v>
      </c>
      <c r="Z75" s="111">
        <f t="shared" si="111"/>
        <v>15</v>
      </c>
      <c r="AA75" s="111">
        <f t="shared" si="111"/>
        <v>105</v>
      </c>
      <c r="AB75" s="111">
        <f t="shared" si="111"/>
        <v>180</v>
      </c>
      <c r="AC75" s="111">
        <f t="shared" si="111"/>
        <v>0</v>
      </c>
      <c r="AD75" s="111">
        <f t="shared" si="111"/>
        <v>30</v>
      </c>
      <c r="AE75" s="111">
        <f t="shared" si="111"/>
        <v>0</v>
      </c>
      <c r="AF75" s="216">
        <f t="shared" si="111"/>
        <v>3</v>
      </c>
      <c r="AG75" s="217">
        <f t="shared" si="111"/>
        <v>30</v>
      </c>
      <c r="AH75" s="217">
        <f t="shared" si="111"/>
        <v>150</v>
      </c>
      <c r="AI75" s="111">
        <f t="shared" si="111"/>
        <v>60</v>
      </c>
      <c r="AJ75" s="111">
        <f t="shared" si="111"/>
        <v>0</v>
      </c>
      <c r="AK75" s="111">
        <f t="shared" si="111"/>
        <v>90</v>
      </c>
      <c r="AL75" s="111">
        <f t="shared" si="111"/>
        <v>90</v>
      </c>
      <c r="AM75" s="111">
        <f t="shared" si="111"/>
        <v>0</v>
      </c>
      <c r="AN75" s="111">
        <f t="shared" si="111"/>
        <v>30</v>
      </c>
      <c r="AO75" s="111">
        <f t="shared" si="111"/>
        <v>0</v>
      </c>
      <c r="AP75" s="216">
        <f t="shared" si="111"/>
        <v>3</v>
      </c>
      <c r="AQ75" s="217">
        <f t="shared" si="111"/>
        <v>30</v>
      </c>
      <c r="AR75" s="111">
        <f t="shared" si="111"/>
        <v>75</v>
      </c>
      <c r="AS75" s="111">
        <f t="shared" si="111"/>
        <v>90</v>
      </c>
      <c r="AT75" s="111">
        <f t="shared" ref="AT75:BV75" si="112">AT59+AT35+AT22+AT9+AT48+AT56</f>
        <v>0</v>
      </c>
      <c r="AU75" s="111">
        <f t="shared" si="112"/>
        <v>120</v>
      </c>
      <c r="AV75" s="111">
        <f t="shared" si="112"/>
        <v>180</v>
      </c>
      <c r="AW75" s="111">
        <f t="shared" si="112"/>
        <v>0</v>
      </c>
      <c r="AX75" s="111">
        <f t="shared" si="112"/>
        <v>30</v>
      </c>
      <c r="AY75" s="111">
        <f t="shared" si="112"/>
        <v>0</v>
      </c>
      <c r="AZ75" s="216">
        <f t="shared" si="112"/>
        <v>3</v>
      </c>
      <c r="BA75" s="217">
        <f t="shared" si="112"/>
        <v>30</v>
      </c>
      <c r="BB75" s="111">
        <f t="shared" si="112"/>
        <v>105</v>
      </c>
      <c r="BC75" s="111">
        <f t="shared" si="112"/>
        <v>45</v>
      </c>
      <c r="BD75" s="111">
        <f t="shared" si="112"/>
        <v>0</v>
      </c>
      <c r="BE75" s="111">
        <f t="shared" si="112"/>
        <v>120</v>
      </c>
      <c r="BF75" s="111">
        <f t="shared" si="112"/>
        <v>90</v>
      </c>
      <c r="BG75" s="111">
        <f t="shared" si="112"/>
        <v>0</v>
      </c>
      <c r="BH75" s="111">
        <f t="shared" si="112"/>
        <v>15</v>
      </c>
      <c r="BI75" s="111">
        <f t="shared" si="112"/>
        <v>0</v>
      </c>
      <c r="BJ75" s="216">
        <f t="shared" si="112"/>
        <v>4</v>
      </c>
      <c r="BK75" s="217">
        <f t="shared" si="112"/>
        <v>30</v>
      </c>
      <c r="BL75" s="217">
        <f t="shared" si="112"/>
        <v>45</v>
      </c>
      <c r="BM75" s="217">
        <f t="shared" si="112"/>
        <v>30</v>
      </c>
      <c r="BN75" s="217">
        <f t="shared" si="112"/>
        <v>0</v>
      </c>
      <c r="BO75" s="217">
        <f t="shared" si="112"/>
        <v>105</v>
      </c>
      <c r="BP75" s="217">
        <f t="shared" si="112"/>
        <v>180</v>
      </c>
      <c r="BQ75" s="217">
        <f t="shared" si="112"/>
        <v>0</v>
      </c>
      <c r="BR75" s="217">
        <f t="shared" si="112"/>
        <v>0</v>
      </c>
      <c r="BS75" s="217">
        <f t="shared" si="112"/>
        <v>60</v>
      </c>
      <c r="BT75" s="217">
        <f t="shared" si="112"/>
        <v>2</v>
      </c>
      <c r="BU75" s="218">
        <f t="shared" si="112"/>
        <v>30</v>
      </c>
      <c r="BV75" s="184">
        <f t="shared" si="112"/>
        <v>180</v>
      </c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:256" s="19" customFormat="1" ht="14.25" customHeight="1" x14ac:dyDescent="0.2">
      <c r="A76" s="114"/>
      <c r="B76" s="115"/>
      <c r="C76" s="1"/>
      <c r="D76" s="1"/>
      <c r="E76" s="116"/>
      <c r="F76" s="117"/>
      <c r="G76" s="117"/>
      <c r="H76" s="117"/>
      <c r="I76" s="117"/>
      <c r="J76" s="117"/>
      <c r="K76" s="117"/>
      <c r="L76" s="118" t="s">
        <v>90</v>
      </c>
      <c r="M76" s="119"/>
      <c r="N76" s="401">
        <f>N75+O75+P75+Q75+R75+S75+T75+U75</f>
        <v>360</v>
      </c>
      <c r="O76" s="401"/>
      <c r="P76" s="401"/>
      <c r="Q76" s="401"/>
      <c r="R76" s="401"/>
      <c r="S76" s="401"/>
      <c r="T76" s="401"/>
      <c r="U76" s="401"/>
      <c r="V76" s="120"/>
      <c r="W76" s="120"/>
      <c r="X76" s="401">
        <f>X75+Y75+Z75+AA75+AB75+AC75+AD75+AE75</f>
        <v>510</v>
      </c>
      <c r="Y76" s="401"/>
      <c r="Z76" s="401"/>
      <c r="AA76" s="401"/>
      <c r="AB76" s="401"/>
      <c r="AC76" s="401"/>
      <c r="AD76" s="401"/>
      <c r="AE76" s="401"/>
      <c r="AF76" s="120"/>
      <c r="AG76" s="120"/>
      <c r="AH76" s="402">
        <f>AH75+AI75+AJ75+AK75+AL75+AM75+AN75+AO75</f>
        <v>420</v>
      </c>
      <c r="AI76" s="401"/>
      <c r="AJ76" s="401"/>
      <c r="AK76" s="401"/>
      <c r="AL76" s="401"/>
      <c r="AM76" s="401"/>
      <c r="AN76" s="401"/>
      <c r="AO76" s="401"/>
      <c r="AP76" s="120"/>
      <c r="AQ76" s="120"/>
      <c r="AR76" s="401">
        <f>AR75+AS75+AT75+AU75+AV75+AW75+AX75+AY75</f>
        <v>495</v>
      </c>
      <c r="AS76" s="401"/>
      <c r="AT76" s="401"/>
      <c r="AU76" s="401"/>
      <c r="AV76" s="401"/>
      <c r="AW76" s="401"/>
      <c r="AX76" s="401"/>
      <c r="AY76" s="401"/>
      <c r="AZ76" s="120"/>
      <c r="BB76" s="401">
        <f>BB75+BC75+BD75+BE75+BF75+BG75+BH75+BI75</f>
        <v>375</v>
      </c>
      <c r="BC76" s="401"/>
      <c r="BD76" s="401"/>
      <c r="BE76" s="401"/>
      <c r="BF76" s="401"/>
      <c r="BG76" s="401"/>
      <c r="BH76" s="401"/>
      <c r="BI76" s="401"/>
      <c r="BL76" s="402">
        <f>BL75+BM75+BN75+BO75+BP75+BQ75+BR75+BS75</f>
        <v>420</v>
      </c>
      <c r="BM76" s="402"/>
      <c r="BN76" s="402"/>
      <c r="BO76" s="402"/>
      <c r="BP76" s="402"/>
      <c r="BQ76" s="402"/>
      <c r="BR76" s="402"/>
      <c r="BS76" s="402"/>
      <c r="BT76" s="120"/>
      <c r="BU76" s="1"/>
      <c r="BV76" s="10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</row>
    <row r="77" spans="1:256" s="19" customFormat="1" ht="16.5" customHeight="1" thickBot="1" x14ac:dyDescent="0.25">
      <c r="A77" s="185"/>
      <c r="B77" s="186"/>
      <c r="C77" s="187"/>
      <c r="D77" s="187"/>
      <c r="E77" s="188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9"/>
    </row>
    <row r="78" spans="1:256" s="115" customFormat="1" ht="11.25" customHeight="1" thickTop="1" x14ac:dyDescent="0.2">
      <c r="B78" s="121"/>
      <c r="C78" s="1"/>
      <c r="D78" s="1"/>
      <c r="F78" s="122"/>
      <c r="G78" s="122"/>
      <c r="N78" s="120"/>
      <c r="O78" s="122"/>
      <c r="P78" s="123"/>
      <c r="Q78" s="123"/>
      <c r="R78" s="123"/>
      <c r="S78" s="123"/>
      <c r="T78" s="124"/>
      <c r="U78" s="124"/>
      <c r="V78" s="124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BU78" s="120"/>
    </row>
    <row r="79" spans="1:256" s="115" customFormat="1" ht="13.5" customHeight="1" x14ac:dyDescent="0.2">
      <c r="B79" s="125"/>
      <c r="C79" s="8"/>
      <c r="D79" s="1"/>
      <c r="E79" s="126" t="s">
        <v>24</v>
      </c>
      <c r="F79" s="127" t="s">
        <v>91</v>
      </c>
      <c r="G79" s="120"/>
      <c r="H79" s="121"/>
      <c r="I79" s="120"/>
      <c r="J79" s="120"/>
      <c r="K79" s="128"/>
      <c r="L79" s="128"/>
      <c r="M79" s="128"/>
      <c r="N79" s="128"/>
      <c r="O79" s="128"/>
      <c r="P79" s="6"/>
      <c r="Q79" s="123"/>
      <c r="R79" s="123"/>
      <c r="S79" s="123"/>
      <c r="T79" s="123"/>
      <c r="U79" s="123"/>
      <c r="V79" s="124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BU79" s="120"/>
    </row>
    <row r="80" spans="1:256" s="115" customFormat="1" ht="13.5" customHeight="1" x14ac:dyDescent="0.25">
      <c r="B80" s="125"/>
      <c r="C80" s="8"/>
      <c r="D80" s="1"/>
      <c r="E80" s="129" t="s">
        <v>16</v>
      </c>
      <c r="F80" s="6" t="s">
        <v>92</v>
      </c>
      <c r="G80" s="130"/>
      <c r="H80" s="131"/>
      <c r="O80" s="120"/>
      <c r="P80" s="122"/>
      <c r="Q80" s="123"/>
      <c r="R80" s="123"/>
      <c r="S80" s="123"/>
      <c r="T80" s="123"/>
      <c r="U80" s="124"/>
      <c r="V80" s="124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BU80" s="120"/>
    </row>
    <row r="81" spans="2:73" s="115" customFormat="1" ht="13.5" customHeight="1" x14ac:dyDescent="0.2">
      <c r="B81" s="125"/>
      <c r="C81" s="8"/>
      <c r="D81" s="1"/>
      <c r="E81" s="126" t="s">
        <v>15</v>
      </c>
      <c r="F81" s="127" t="s">
        <v>93</v>
      </c>
      <c r="G81" s="120"/>
      <c r="H81" s="121"/>
      <c r="I81" s="120"/>
      <c r="J81" s="120"/>
      <c r="K81" s="128"/>
      <c r="L81" s="128"/>
      <c r="M81" s="128"/>
      <c r="N81" s="128"/>
      <c r="O81" s="128"/>
      <c r="P81" s="6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</row>
    <row r="82" spans="2:73" s="115" customFormat="1" ht="12" customHeight="1" x14ac:dyDescent="0.2">
      <c r="C82" s="1"/>
      <c r="D82" s="1"/>
      <c r="E82" s="1" t="s">
        <v>156</v>
      </c>
      <c r="F82" s="6" t="s">
        <v>157</v>
      </c>
      <c r="G82" s="121"/>
      <c r="H82" s="120"/>
      <c r="I82" s="120"/>
      <c r="J82" s="120"/>
      <c r="K82" s="128"/>
      <c r="L82" s="128"/>
      <c r="M82" s="128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BM82" s="123" t="s">
        <v>94</v>
      </c>
      <c r="BN82" s="120"/>
      <c r="BO82" s="120"/>
      <c r="BP82" s="120"/>
      <c r="BQ82" s="120"/>
      <c r="BS82" s="120"/>
      <c r="BT82" s="120"/>
      <c r="BU82" s="120"/>
    </row>
    <row r="83" spans="2:73" s="115" customFormat="1" ht="10.5" customHeight="1" x14ac:dyDescent="0.2">
      <c r="C83" s="1"/>
      <c r="D83" s="1"/>
      <c r="E83" s="1"/>
      <c r="F83" s="120"/>
      <c r="G83" s="121"/>
      <c r="H83" s="120"/>
      <c r="I83" s="120"/>
      <c r="J83" s="128"/>
      <c r="K83" s="128"/>
      <c r="L83" s="128"/>
      <c r="M83" s="128"/>
      <c r="N83" s="128"/>
      <c r="O83" s="6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BU83" s="120"/>
    </row>
    <row r="84" spans="2:73" s="115" customFormat="1" ht="17.25" customHeight="1" x14ac:dyDescent="0.2">
      <c r="C84" s="1"/>
      <c r="D84" s="1"/>
      <c r="E84" s="1"/>
      <c r="F84" s="120"/>
      <c r="G84" s="121"/>
      <c r="H84" s="120"/>
      <c r="I84" s="120"/>
      <c r="J84" s="128"/>
      <c r="K84" s="128"/>
      <c r="L84" s="128"/>
      <c r="M84" s="128"/>
      <c r="N84" s="128"/>
      <c r="O84" s="6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"/>
      <c r="AR84" s="122"/>
      <c r="AS84" s="122"/>
      <c r="AT84" s="1" t="s">
        <v>95</v>
      </c>
      <c r="AU84" s="1"/>
      <c r="AV84" s="1"/>
      <c r="AW84" s="1"/>
      <c r="AX84" s="1"/>
      <c r="AY84" s="1"/>
      <c r="AZ84" s="1"/>
      <c r="BA84" s="1"/>
      <c r="BB84" s="1"/>
      <c r="BC84" s="120"/>
      <c r="BD84" s="120"/>
      <c r="BE84" s="120"/>
      <c r="BF84" s="120"/>
      <c r="BG84" s="120"/>
      <c r="BH84" s="121"/>
      <c r="BI84" s="121"/>
      <c r="BJ84" s="122"/>
      <c r="BK84" s="122"/>
      <c r="BL84" s="122"/>
      <c r="BM84" s="122"/>
      <c r="BN84" s="120"/>
      <c r="BO84" s="120"/>
      <c r="BP84" s="120"/>
      <c r="BQ84" s="122"/>
      <c r="BR84" s="122"/>
      <c r="BS84" s="122"/>
      <c r="BT84" s="122"/>
      <c r="BU84" s="120"/>
    </row>
    <row r="85" spans="2:73" s="115" customFormat="1" ht="27.75" customHeight="1" x14ac:dyDescent="0.2">
      <c r="C85" s="1"/>
      <c r="D85" s="1"/>
      <c r="E85" s="1"/>
      <c r="F85" s="120"/>
      <c r="G85" s="121"/>
      <c r="H85" s="120"/>
      <c r="I85" s="120"/>
      <c r="J85" s="128"/>
      <c r="K85" s="128"/>
      <c r="L85" s="128"/>
      <c r="M85" s="128"/>
      <c r="N85" s="128"/>
      <c r="O85" s="6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2"/>
      <c r="AS85" s="122"/>
      <c r="AT85" s="191" t="s">
        <v>96</v>
      </c>
      <c r="AU85" s="1"/>
      <c r="AV85" s="1"/>
      <c r="AW85" s="1"/>
      <c r="AX85" s="1"/>
      <c r="AY85" s="1"/>
      <c r="AZ85" s="1"/>
      <c r="BA85" s="1"/>
      <c r="BB85" s="1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2"/>
      <c r="BN85" s="120"/>
      <c r="BO85" s="120"/>
      <c r="BP85" s="120"/>
      <c r="BQ85" s="128"/>
      <c r="BR85" s="120"/>
      <c r="BS85" s="120"/>
      <c r="BT85" s="120"/>
      <c r="BU85" s="120"/>
    </row>
    <row r="86" spans="2:73" ht="16.5" customHeight="1" x14ac:dyDescent="0.2"/>
    <row r="87" spans="2:73" ht="16.5" customHeight="1" x14ac:dyDescent="0.2"/>
    <row r="88" spans="2:73" ht="15.75" customHeight="1" x14ac:dyDescent="0.2"/>
  </sheetData>
  <sheetProtection selectLockedCells="1" selectUnlockedCells="1"/>
  <mergeCells count="19">
    <mergeCell ref="X7:AG7"/>
    <mergeCell ref="E1:AS1"/>
    <mergeCell ref="BL7:BU7"/>
    <mergeCell ref="N76:U76"/>
    <mergeCell ref="X76:AE76"/>
    <mergeCell ref="AH76:AO76"/>
    <mergeCell ref="AR76:AY76"/>
    <mergeCell ref="BB76:BI76"/>
    <mergeCell ref="BL76:BS76"/>
    <mergeCell ref="AY2:BL4"/>
    <mergeCell ref="E6:M6"/>
    <mergeCell ref="AR7:BA7"/>
    <mergeCell ref="BB7:BK7"/>
    <mergeCell ref="AH7:AQ7"/>
    <mergeCell ref="A49:A53"/>
    <mergeCell ref="A7:A8"/>
    <mergeCell ref="B7:B8"/>
    <mergeCell ref="F7:M7"/>
    <mergeCell ref="N7:W7"/>
  </mergeCells>
  <printOptions horizontalCentered="1"/>
  <pageMargins left="0.35972222222222222" right="0.12986111111111112" top="0.5" bottom="0.2298611111111111" header="0.51180555555555551" footer="0.51180555555555551"/>
  <pageSetup paperSize="8" scale="5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C13" sqref="C13"/>
    </sheetView>
  </sheetViews>
  <sheetFormatPr defaultColWidth="9" defaultRowHeight="12.75" x14ac:dyDescent="0.2"/>
  <cols>
    <col min="1" max="1" width="9" customWidth="1"/>
    <col min="2" max="2" width="16.85546875" customWidth="1"/>
    <col min="3" max="3" width="13.28515625" customWidth="1"/>
    <col min="4" max="4" width="13.5703125" customWidth="1"/>
    <col min="5" max="5" width="11.140625" customWidth="1"/>
    <col min="6" max="6" width="11.7109375" customWidth="1"/>
  </cols>
  <sheetData>
    <row r="1" spans="1:6" x14ac:dyDescent="0.2">
      <c r="A1" s="409" t="s">
        <v>97</v>
      </c>
      <c r="B1" s="409"/>
      <c r="C1" s="409"/>
      <c r="D1" s="409"/>
      <c r="E1" s="409"/>
      <c r="F1" s="409"/>
    </row>
    <row r="3" spans="1:6" x14ac:dyDescent="0.2">
      <c r="C3" s="132">
        <f>SUMIF('PLAN STUDIÓW'!D10:D57,"=*",'PLAN STUDIÓW'!E10:E57)</f>
        <v>135</v>
      </c>
      <c r="D3" s="133">
        <f>C3*100/'PLAN STUDIÓW'!E75</f>
        <v>5.2325581395348841</v>
      </c>
      <c r="E3" s="132">
        <f>SUMIF('PLAN STUDIÓW'!D10:D57,"=*",'PLAN STUDIÓW'!BV10:BV57)</f>
        <v>7</v>
      </c>
      <c r="F3" s="133">
        <f>E3*100/'PLAN STUDIÓW'!BV75</f>
        <v>3.8888888888888888</v>
      </c>
    </row>
    <row r="4" spans="1:6" x14ac:dyDescent="0.2">
      <c r="C4" s="134">
        <f>SUMIF('PLAN STUDIÓW'!D60:D73,"=*",'PLAN STUDIÓW'!E60:E73)</f>
        <v>510</v>
      </c>
      <c r="D4" s="133">
        <f>C4*100/'PLAN STUDIÓW'!E75</f>
        <v>19.767441860465116</v>
      </c>
      <c r="E4" s="134">
        <f>SUMIF('PLAN STUDIÓW'!D60:D73,"=*",'PLAN STUDIÓW'!BV60:BV73)</f>
        <v>48</v>
      </c>
      <c r="F4" s="133">
        <f>E4*100/'PLAN STUDIÓW'!BV75</f>
        <v>26.666666666666668</v>
      </c>
    </row>
    <row r="5" spans="1:6" ht="13.15" customHeight="1" x14ac:dyDescent="0.2">
      <c r="A5" s="406" t="s">
        <v>3</v>
      </c>
      <c r="B5" s="406"/>
      <c r="C5" s="407" t="s">
        <v>98</v>
      </c>
      <c r="D5" s="407"/>
      <c r="E5" s="406" t="s">
        <v>26</v>
      </c>
      <c r="F5" s="406"/>
    </row>
    <row r="6" spans="1:6" x14ac:dyDescent="0.2">
      <c r="A6" s="406"/>
      <c r="B6" s="406"/>
      <c r="C6" s="135" t="s">
        <v>99</v>
      </c>
      <c r="D6" s="135" t="s">
        <v>100</v>
      </c>
      <c r="E6" s="135" t="s">
        <v>99</v>
      </c>
      <c r="F6" s="135" t="s">
        <v>100</v>
      </c>
    </row>
    <row r="7" spans="1:6" ht="13.15" customHeight="1" x14ac:dyDescent="0.2">
      <c r="A7" s="410" t="s">
        <v>101</v>
      </c>
      <c r="B7" s="410"/>
      <c r="C7" s="134">
        <f>C3+C4</f>
        <v>645</v>
      </c>
      <c r="D7" s="136">
        <f>D3+D4</f>
        <v>25</v>
      </c>
      <c r="E7" s="134">
        <f>E3+E4</f>
        <v>55</v>
      </c>
      <c r="F7" s="133">
        <f>F3+F4</f>
        <v>30.555555555555557</v>
      </c>
    </row>
    <row r="10" spans="1:6" x14ac:dyDescent="0.2">
      <c r="A10" s="409" t="s">
        <v>102</v>
      </c>
      <c r="B10" s="409"/>
      <c r="C10" s="409"/>
      <c r="D10" s="409"/>
      <c r="E10" s="409"/>
      <c r="F10" s="409"/>
    </row>
    <row r="12" spans="1:6" x14ac:dyDescent="0.2">
      <c r="C12" s="132">
        <f>SUMIF('PLAN STUDIÓW'!C10:C57,"=&amp;",'PLAN STUDIÓW'!E10:E57)</f>
        <v>1605</v>
      </c>
      <c r="D12" s="133">
        <f>C12*100/'PLAN STUDIÓW'!E75</f>
        <v>62.209302325581397</v>
      </c>
      <c r="E12" s="132">
        <f>SUMIF('PLAN STUDIÓW'!C10:C57,"=&amp;",'PLAN STUDIÓW'!BV10:BV57)</f>
        <v>99</v>
      </c>
      <c r="F12" s="133">
        <f>E12*100/'PLAN STUDIÓW'!BV75</f>
        <v>55</v>
      </c>
    </row>
    <row r="13" spans="1:6" x14ac:dyDescent="0.2">
      <c r="C13" s="134">
        <f>SUMIF('PLAN STUDIÓW'!C60:C73,"=&amp;",'PLAN STUDIÓW'!E60:E73)</f>
        <v>435</v>
      </c>
      <c r="D13" s="133">
        <f>C13*100/'PLAN STUDIÓW'!E75</f>
        <v>16.86046511627907</v>
      </c>
      <c r="E13" s="134">
        <f>SUMIF('PLAN STUDIÓW'!C60:C73,"=&amp;",'PLAN STUDIÓW'!BV60:BV73)</f>
        <v>40</v>
      </c>
      <c r="F13" s="133">
        <f>E13*100/'PLAN STUDIÓW'!BV75</f>
        <v>22.222222222222221</v>
      </c>
    </row>
    <row r="14" spans="1:6" ht="12.75" customHeight="1" x14ac:dyDescent="0.2">
      <c r="A14" s="406" t="s">
        <v>3</v>
      </c>
      <c r="B14" s="406"/>
      <c r="C14" s="407" t="s">
        <v>98</v>
      </c>
      <c r="D14" s="407"/>
      <c r="E14" s="406" t="s">
        <v>26</v>
      </c>
      <c r="F14" s="406"/>
    </row>
    <row r="15" spans="1:6" x14ac:dyDescent="0.2">
      <c r="A15" s="406"/>
      <c r="B15" s="406"/>
      <c r="C15" s="135" t="s">
        <v>99</v>
      </c>
      <c r="D15" s="135" t="s">
        <v>100</v>
      </c>
      <c r="E15" s="135" t="s">
        <v>99</v>
      </c>
      <c r="F15" s="135" t="s">
        <v>100</v>
      </c>
    </row>
    <row r="16" spans="1:6" ht="24" customHeight="1" x14ac:dyDescent="0.2">
      <c r="A16" s="408" t="s">
        <v>103</v>
      </c>
      <c r="B16" s="408"/>
      <c r="C16" s="137">
        <f>C12+C13</f>
        <v>2040</v>
      </c>
      <c r="D16" s="138">
        <f>D12+D13</f>
        <v>79.069767441860463</v>
      </c>
      <c r="E16" s="137">
        <f>E12+E13</f>
        <v>139</v>
      </c>
      <c r="F16" s="139">
        <f>F12+F13</f>
        <v>77.222222222222229</v>
      </c>
    </row>
  </sheetData>
  <sheetProtection selectLockedCells="1" selectUnlockedCells="1"/>
  <mergeCells count="10">
    <mergeCell ref="A14:B15"/>
    <mergeCell ref="C14:D14"/>
    <mergeCell ref="E14:F14"/>
    <mergeCell ref="A16:B16"/>
    <mergeCell ref="A1:F1"/>
    <mergeCell ref="A5:B6"/>
    <mergeCell ref="C5:D5"/>
    <mergeCell ref="E5:F5"/>
    <mergeCell ref="A7:B7"/>
    <mergeCell ref="A10:F10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"/>
  <sheetViews>
    <sheetView workbookViewId="0">
      <selection activeCell="H11" sqref="H11:J11"/>
    </sheetView>
  </sheetViews>
  <sheetFormatPr defaultColWidth="9" defaultRowHeight="12.75" x14ac:dyDescent="0.2"/>
  <cols>
    <col min="1" max="6" width="8.28515625" customWidth="1"/>
    <col min="7" max="7" width="8.140625" customWidth="1"/>
    <col min="8" max="8" width="12.85546875" customWidth="1"/>
    <col min="10" max="10" width="10.5703125" customWidth="1"/>
  </cols>
  <sheetData>
    <row r="1" spans="1:16" ht="39" customHeight="1" x14ac:dyDescent="0.2">
      <c r="A1" s="411" t="s">
        <v>104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6" ht="34.15" customHeight="1" x14ac:dyDescent="0.2">
      <c r="A2" s="412" t="s">
        <v>105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6" ht="59.45" customHeight="1" x14ac:dyDescent="0.2">
      <c r="A3" s="413" t="s">
        <v>106</v>
      </c>
      <c r="B3" s="413"/>
      <c r="C3" s="413"/>
      <c r="D3" s="413"/>
      <c r="E3" s="413"/>
      <c r="F3" s="413"/>
      <c r="G3" s="413"/>
      <c r="H3" s="414">
        <f>'PLAN STUDIÓW'!BV75</f>
        <v>180</v>
      </c>
      <c r="I3" s="414"/>
      <c r="J3" s="414"/>
    </row>
    <row r="4" spans="1:16" ht="59.45" customHeight="1" x14ac:dyDescent="0.2">
      <c r="A4" s="413" t="s">
        <v>107</v>
      </c>
      <c r="B4" s="413"/>
      <c r="C4" s="413"/>
      <c r="D4" s="413"/>
      <c r="E4" s="413"/>
      <c r="F4" s="413"/>
      <c r="G4" s="413"/>
      <c r="H4" s="415">
        <v>6</v>
      </c>
      <c r="I4" s="415"/>
      <c r="J4" s="415"/>
    </row>
    <row r="5" spans="1:16" ht="59.45" customHeight="1" x14ac:dyDescent="0.2">
      <c r="A5" s="413" t="s">
        <v>108</v>
      </c>
      <c r="B5" s="413"/>
      <c r="C5" s="413"/>
      <c r="D5" s="413"/>
      <c r="E5" s="413"/>
      <c r="F5" s="413"/>
      <c r="G5" s="413"/>
      <c r="H5" s="414">
        <v>104</v>
      </c>
      <c r="I5" s="414"/>
      <c r="J5" s="414"/>
      <c r="L5" s="292">
        <f>'PLAN STUDIÓW'!BV9/2+'PLAN STUDIÓW'!BV22/2+'PLAN STUDIÓW'!BV35/2+('PLAN STUDIÓW'!BV48-'PLAN STUDIÓW'!BV54)/2+('PLAN STUDIÓW'!BV48-'PLAN STUDIÓW'!BU54)/2+'PLAN STUDIÓW'!BV56+'PLAN STUDIÓW'!BV59/2</f>
        <v>103.5</v>
      </c>
    </row>
    <row r="6" spans="1:16" ht="59.45" customHeight="1" x14ac:dyDescent="0.2">
      <c r="A6" s="413" t="s">
        <v>109</v>
      </c>
      <c r="B6" s="413"/>
      <c r="C6" s="413"/>
      <c r="D6" s="413"/>
      <c r="E6" s="413"/>
      <c r="F6" s="413"/>
      <c r="G6" s="413"/>
      <c r="H6" s="415" t="s">
        <v>195</v>
      </c>
      <c r="I6" s="415"/>
      <c r="J6" s="415"/>
      <c r="L6" s="368">
        <f>O6-O9</f>
        <v>111.40441176470588</v>
      </c>
      <c r="O6" s="366">
        <f>'WYB+PPZ'!E16</f>
        <v>139</v>
      </c>
      <c r="P6" s="366">
        <f>'WYB+PPZ'!C16</f>
        <v>2040</v>
      </c>
    </row>
    <row r="7" spans="1:16" ht="59.45" customHeight="1" x14ac:dyDescent="0.2">
      <c r="A7" s="413" t="s">
        <v>110</v>
      </c>
      <c r="B7" s="413"/>
      <c r="C7" s="413"/>
      <c r="D7" s="413"/>
      <c r="E7" s="413"/>
      <c r="F7" s="413"/>
      <c r="G7" s="413"/>
      <c r="H7" s="416">
        <v>10</v>
      </c>
      <c r="I7" s="416"/>
      <c r="J7" s="416"/>
      <c r="P7">
        <f>SUMIF('PLAN STUDIÓW'!C10:C57,"=&amp;",'PLAN STUDIÓW'!F10:F57)</f>
        <v>240</v>
      </c>
    </row>
    <row r="8" spans="1:16" ht="59.45" customHeight="1" x14ac:dyDescent="0.2">
      <c r="A8" s="413" t="s">
        <v>111</v>
      </c>
      <c r="B8" s="413"/>
      <c r="C8" s="413"/>
      <c r="D8" s="413"/>
      <c r="E8" s="413"/>
      <c r="F8" s="413"/>
      <c r="G8" s="413"/>
      <c r="H8" s="415" t="s">
        <v>196</v>
      </c>
      <c r="I8" s="415"/>
      <c r="J8" s="415"/>
      <c r="P8">
        <f>SUMIF('PLAN STUDIÓW'!C60:C73,"=&amp;",'PLAN STUDIÓW'!F60:F73)</f>
        <v>165</v>
      </c>
    </row>
    <row r="9" spans="1:16" ht="59.45" customHeight="1" x14ac:dyDescent="0.2">
      <c r="A9" s="413" t="s">
        <v>112</v>
      </c>
      <c r="B9" s="413"/>
      <c r="C9" s="413"/>
      <c r="D9" s="413"/>
      <c r="E9" s="413"/>
      <c r="F9" s="413"/>
      <c r="G9" s="413"/>
      <c r="H9" s="415" t="s">
        <v>194</v>
      </c>
      <c r="I9" s="415"/>
      <c r="J9" s="415"/>
      <c r="O9" s="367">
        <f>P9*O6/P6</f>
        <v>27.595588235294116</v>
      </c>
      <c r="P9" s="366">
        <f>SUM(P7:P8)</f>
        <v>405</v>
      </c>
    </row>
    <row r="10" spans="1:16" ht="59.45" customHeight="1" x14ac:dyDescent="0.2">
      <c r="A10" s="413" t="s">
        <v>113</v>
      </c>
      <c r="B10" s="413"/>
      <c r="C10" s="413"/>
      <c r="D10" s="413"/>
      <c r="E10" s="413"/>
      <c r="F10" s="413"/>
      <c r="G10" s="413"/>
      <c r="H10" s="415">
        <v>60</v>
      </c>
      <c r="I10" s="415"/>
      <c r="J10" s="415"/>
    </row>
    <row r="11" spans="1:16" ht="82.9" customHeight="1" x14ac:dyDescent="0.2">
      <c r="A11" s="417" t="s">
        <v>114</v>
      </c>
      <c r="B11" s="417"/>
      <c r="C11" s="417"/>
      <c r="D11" s="417"/>
      <c r="E11" s="417"/>
      <c r="F11" s="417"/>
      <c r="G11" s="417"/>
      <c r="H11" s="418" t="s">
        <v>193</v>
      </c>
      <c r="I11" s="418"/>
      <c r="J11" s="418"/>
    </row>
  </sheetData>
  <sheetProtection selectLockedCells="1" selectUnlockedCells="1"/>
  <mergeCells count="20">
    <mergeCell ref="A11:G11"/>
    <mergeCell ref="H11:J11"/>
    <mergeCell ref="A8:G8"/>
    <mergeCell ref="H8:J8"/>
    <mergeCell ref="A9:G9"/>
    <mergeCell ref="H9:J9"/>
    <mergeCell ref="A10:G10"/>
    <mergeCell ref="H10:J10"/>
    <mergeCell ref="A5:G5"/>
    <mergeCell ref="H5:J5"/>
    <mergeCell ref="A6:G6"/>
    <mergeCell ref="H6:J6"/>
    <mergeCell ref="A7:G7"/>
    <mergeCell ref="H7:J7"/>
    <mergeCell ref="A1:J1"/>
    <mergeCell ref="A2:J2"/>
    <mergeCell ref="A3:G3"/>
    <mergeCell ref="H3:J3"/>
    <mergeCell ref="A4:G4"/>
    <mergeCell ref="H4:J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41FB3-8D98-49BA-AACC-CC1DDAAF7D36}">
  <sheetPr>
    <tabColor indexed="11"/>
    <pageSetUpPr fitToPage="1"/>
  </sheetPr>
  <dimension ref="A1:IV91"/>
  <sheetViews>
    <sheetView showGridLines="0" topLeftCell="A49" zoomScale="55" zoomScaleNormal="55" workbookViewId="0">
      <selection activeCell="B43" sqref="B43"/>
    </sheetView>
  </sheetViews>
  <sheetFormatPr defaultColWidth="9.140625" defaultRowHeight="12" x14ac:dyDescent="0.2"/>
  <cols>
    <col min="1" max="1" width="10.28515625" style="1" customWidth="1"/>
    <col min="2" max="2" width="99.85546875" style="2" customWidth="1"/>
    <col min="3" max="3" width="6.5703125" style="3" bestFit="1" customWidth="1"/>
    <col min="4" max="4" width="4.28515625" style="3" bestFit="1" customWidth="1"/>
    <col min="5" max="5" width="6.5703125" style="3" customWidth="1"/>
    <col min="6" max="13" width="4.85546875" style="3" customWidth="1"/>
    <col min="14" max="21" width="3.5703125" style="4" customWidth="1"/>
    <col min="22" max="23" width="2.5703125" style="4" customWidth="1"/>
    <col min="24" max="31" width="3.5703125" style="4" customWidth="1"/>
    <col min="32" max="33" width="2.5703125" style="4" customWidth="1"/>
    <col min="34" max="41" width="3.5703125" style="4" customWidth="1"/>
    <col min="42" max="43" width="2.5703125" style="4" customWidth="1"/>
    <col min="44" max="51" width="3.5703125" style="4" customWidth="1"/>
    <col min="52" max="53" width="2.5703125" style="4" customWidth="1"/>
    <col min="54" max="61" width="3.5703125" style="4" customWidth="1"/>
    <col min="62" max="63" width="2.5703125" style="4" customWidth="1"/>
    <col min="64" max="71" width="3.5703125" style="4" customWidth="1"/>
    <col min="72" max="73" width="2.5703125" style="4" customWidth="1"/>
    <col min="74" max="74" width="4.28515625" style="4" customWidth="1"/>
    <col min="75" max="16384" width="9.140625" style="4"/>
  </cols>
  <sheetData>
    <row r="1" spans="1:74" ht="30" x14ac:dyDescent="0.4">
      <c r="A1" s="5" t="s">
        <v>0</v>
      </c>
      <c r="E1" s="399" t="s">
        <v>124</v>
      </c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</row>
    <row r="2" spans="1:74" ht="21" customHeight="1" x14ac:dyDescent="0.3">
      <c r="A2" s="7" t="s">
        <v>1</v>
      </c>
      <c r="B2" s="6"/>
      <c r="C2" s="8"/>
      <c r="D2" s="8"/>
      <c r="T2" s="145" t="s">
        <v>2</v>
      </c>
      <c r="Z2" s="148" t="s">
        <v>136</v>
      </c>
      <c r="AA2" s="149"/>
      <c r="AB2" s="149"/>
      <c r="AC2" s="148"/>
      <c r="AD2" s="149"/>
      <c r="AE2" s="149"/>
      <c r="AF2" s="149"/>
      <c r="AG2" s="149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</row>
    <row r="3" spans="1:74" ht="21.75" customHeight="1" x14ac:dyDescent="0.25">
      <c r="A3" s="5" t="s">
        <v>4</v>
      </c>
      <c r="B3" s="11"/>
      <c r="C3" s="8"/>
      <c r="D3" s="8"/>
      <c r="T3" s="145"/>
      <c r="Y3" s="6"/>
      <c r="Z3" s="9"/>
      <c r="AA3" s="10"/>
      <c r="AC3" s="9"/>
      <c r="AH3" s="6"/>
      <c r="AJ3" s="6"/>
      <c r="AK3" s="6"/>
      <c r="AL3" s="6"/>
      <c r="AM3" s="6"/>
      <c r="AN3" s="6"/>
      <c r="AO3" s="6"/>
      <c r="AP3" s="6"/>
      <c r="AQ3" s="6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</row>
    <row r="4" spans="1:74" ht="12.75" x14ac:dyDescent="0.2">
      <c r="A4" s="6"/>
      <c r="B4" s="6"/>
      <c r="C4" s="8"/>
      <c r="D4" s="8"/>
      <c r="Y4" s="6"/>
      <c r="Z4" s="9"/>
      <c r="AC4" s="9"/>
      <c r="AH4" s="6"/>
      <c r="AJ4" s="6"/>
      <c r="AK4" s="6"/>
      <c r="AL4" s="6"/>
      <c r="AM4" s="6"/>
      <c r="AN4" s="6"/>
      <c r="AO4" s="6"/>
      <c r="AP4" s="6"/>
      <c r="AQ4" s="6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</row>
    <row r="5" spans="1:74" s="11" customFormat="1" ht="18" customHeight="1" thickBot="1" x14ac:dyDescent="0.35">
      <c r="A5" s="5"/>
      <c r="B5" s="5"/>
      <c r="C5" s="146"/>
      <c r="D5" s="146"/>
      <c r="E5" s="147"/>
      <c r="F5" s="147"/>
      <c r="G5" s="147"/>
      <c r="H5" s="147"/>
      <c r="I5" s="147"/>
      <c r="J5" s="147"/>
      <c r="K5" s="147"/>
      <c r="L5" s="147"/>
      <c r="M5" s="147"/>
      <c r="Y5" s="12" t="s">
        <v>125</v>
      </c>
      <c r="Z5" s="13" t="s">
        <v>137</v>
      </c>
      <c r="AV5" s="5" t="s">
        <v>164</v>
      </c>
      <c r="BN5" s="5"/>
      <c r="BO5" s="5"/>
      <c r="BP5" s="5"/>
      <c r="BQ5" s="5"/>
    </row>
    <row r="6" spans="1:74" s="19" customFormat="1" ht="13.5" customHeight="1" thickTop="1" x14ac:dyDescent="0.2">
      <c r="A6" s="178"/>
      <c r="B6" s="14"/>
      <c r="C6" s="15"/>
      <c r="D6" s="15"/>
      <c r="E6" s="404" t="s">
        <v>5</v>
      </c>
      <c r="F6" s="404"/>
      <c r="G6" s="404"/>
      <c r="H6" s="404"/>
      <c r="I6" s="404"/>
      <c r="J6" s="404"/>
      <c r="K6" s="404"/>
      <c r="L6" s="404"/>
      <c r="M6" s="404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 t="s">
        <v>6</v>
      </c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8"/>
    </row>
    <row r="7" spans="1:74" s="25" customFormat="1" ht="14.25" customHeight="1" thickBot="1" x14ac:dyDescent="0.25">
      <c r="A7" s="394" t="s">
        <v>7</v>
      </c>
      <c r="B7" s="395" t="s">
        <v>134</v>
      </c>
      <c r="C7" s="21"/>
      <c r="D7" s="22"/>
      <c r="E7" s="23"/>
      <c r="F7" s="396" t="s">
        <v>8</v>
      </c>
      <c r="G7" s="396"/>
      <c r="H7" s="396"/>
      <c r="I7" s="396"/>
      <c r="J7" s="396"/>
      <c r="K7" s="396"/>
      <c r="L7" s="396"/>
      <c r="M7" s="396"/>
      <c r="N7" s="397" t="s">
        <v>9</v>
      </c>
      <c r="O7" s="397"/>
      <c r="P7" s="397"/>
      <c r="Q7" s="397"/>
      <c r="R7" s="397"/>
      <c r="S7" s="397"/>
      <c r="T7" s="397"/>
      <c r="U7" s="397"/>
      <c r="V7" s="397"/>
      <c r="W7" s="397"/>
      <c r="X7" s="398" t="s">
        <v>10</v>
      </c>
      <c r="Y7" s="398"/>
      <c r="Z7" s="398"/>
      <c r="AA7" s="398"/>
      <c r="AB7" s="398"/>
      <c r="AC7" s="398"/>
      <c r="AD7" s="398"/>
      <c r="AE7" s="398"/>
      <c r="AF7" s="398"/>
      <c r="AG7" s="398"/>
      <c r="AH7" s="405" t="s">
        <v>11</v>
      </c>
      <c r="AI7" s="405"/>
      <c r="AJ7" s="405"/>
      <c r="AK7" s="405"/>
      <c r="AL7" s="405"/>
      <c r="AM7" s="405"/>
      <c r="AN7" s="405"/>
      <c r="AO7" s="405"/>
      <c r="AP7" s="405"/>
      <c r="AQ7" s="405"/>
      <c r="AR7" s="398" t="s">
        <v>12</v>
      </c>
      <c r="AS7" s="398"/>
      <c r="AT7" s="398"/>
      <c r="AU7" s="398"/>
      <c r="AV7" s="398"/>
      <c r="AW7" s="398"/>
      <c r="AX7" s="398"/>
      <c r="AY7" s="398"/>
      <c r="AZ7" s="398"/>
      <c r="BA7" s="398"/>
      <c r="BB7" s="405" t="s">
        <v>13</v>
      </c>
      <c r="BC7" s="405"/>
      <c r="BD7" s="405"/>
      <c r="BE7" s="405"/>
      <c r="BF7" s="405"/>
      <c r="BG7" s="405"/>
      <c r="BH7" s="405"/>
      <c r="BI7" s="405"/>
      <c r="BJ7" s="405"/>
      <c r="BK7" s="405"/>
      <c r="BL7" s="400" t="s">
        <v>14</v>
      </c>
      <c r="BM7" s="400"/>
      <c r="BN7" s="400"/>
      <c r="BO7" s="400"/>
      <c r="BP7" s="400"/>
      <c r="BQ7" s="400"/>
      <c r="BR7" s="400"/>
      <c r="BS7" s="400"/>
      <c r="BT7" s="400"/>
      <c r="BU7" s="400"/>
      <c r="BV7" s="354"/>
    </row>
    <row r="8" spans="1:74" s="19" customFormat="1" ht="44.25" customHeight="1" thickBot="1" x14ac:dyDescent="0.25">
      <c r="A8" s="394"/>
      <c r="B8" s="395"/>
      <c r="C8" s="26" t="s">
        <v>15</v>
      </c>
      <c r="D8" s="27" t="s">
        <v>16</v>
      </c>
      <c r="E8" s="28"/>
      <c r="F8" s="353" t="s">
        <v>17</v>
      </c>
      <c r="G8" s="29" t="s">
        <v>18</v>
      </c>
      <c r="H8" s="30" t="s">
        <v>19</v>
      </c>
      <c r="I8" s="30" t="s">
        <v>20</v>
      </c>
      <c r="J8" s="30" t="s">
        <v>21</v>
      </c>
      <c r="K8" s="31" t="s">
        <v>22</v>
      </c>
      <c r="L8" s="32" t="s">
        <v>23</v>
      </c>
      <c r="M8" s="32" t="s">
        <v>24</v>
      </c>
      <c r="N8" s="33" t="str">
        <f>F8</f>
        <v>W</v>
      </c>
      <c r="O8" s="29" t="s">
        <v>18</v>
      </c>
      <c r="P8" s="30" t="s">
        <v>19</v>
      </c>
      <c r="Q8" s="30" t="s">
        <v>20</v>
      </c>
      <c r="R8" s="30" t="s">
        <v>21</v>
      </c>
      <c r="S8" s="31" t="s">
        <v>22</v>
      </c>
      <c r="T8" s="32" t="s">
        <v>23</v>
      </c>
      <c r="U8" s="32" t="s">
        <v>24</v>
      </c>
      <c r="V8" s="34" t="s">
        <v>25</v>
      </c>
      <c r="W8" s="35" t="s">
        <v>26</v>
      </c>
      <c r="X8" s="36" t="s">
        <v>17</v>
      </c>
      <c r="Y8" s="29" t="s">
        <v>18</v>
      </c>
      <c r="Z8" s="30" t="s">
        <v>19</v>
      </c>
      <c r="AA8" s="30" t="s">
        <v>20</v>
      </c>
      <c r="AB8" s="30" t="s">
        <v>21</v>
      </c>
      <c r="AC8" s="31" t="s">
        <v>22</v>
      </c>
      <c r="AD8" s="32" t="s">
        <v>23</v>
      </c>
      <c r="AE8" s="32" t="s">
        <v>24</v>
      </c>
      <c r="AF8" s="34" t="s">
        <v>25</v>
      </c>
      <c r="AG8" s="35" t="s">
        <v>26</v>
      </c>
      <c r="AH8" s="36" t="s">
        <v>17</v>
      </c>
      <c r="AI8" s="29" t="s">
        <v>18</v>
      </c>
      <c r="AJ8" s="30" t="s">
        <v>19</v>
      </c>
      <c r="AK8" s="30" t="s">
        <v>20</v>
      </c>
      <c r="AL8" s="30" t="s">
        <v>21</v>
      </c>
      <c r="AM8" s="31" t="s">
        <v>22</v>
      </c>
      <c r="AN8" s="32" t="s">
        <v>23</v>
      </c>
      <c r="AO8" s="32" t="s">
        <v>24</v>
      </c>
      <c r="AP8" s="34" t="s">
        <v>25</v>
      </c>
      <c r="AQ8" s="35" t="s">
        <v>26</v>
      </c>
      <c r="AR8" s="36" t="s">
        <v>17</v>
      </c>
      <c r="AS8" s="29" t="s">
        <v>18</v>
      </c>
      <c r="AT8" s="30" t="s">
        <v>19</v>
      </c>
      <c r="AU8" s="30" t="s">
        <v>20</v>
      </c>
      <c r="AV8" s="30" t="s">
        <v>21</v>
      </c>
      <c r="AW8" s="31" t="s">
        <v>22</v>
      </c>
      <c r="AX8" s="32" t="s">
        <v>23</v>
      </c>
      <c r="AY8" s="32" t="s">
        <v>24</v>
      </c>
      <c r="AZ8" s="34" t="s">
        <v>25</v>
      </c>
      <c r="BA8" s="35" t="s">
        <v>26</v>
      </c>
      <c r="BB8" s="36" t="s">
        <v>17</v>
      </c>
      <c r="BC8" s="29" t="s">
        <v>18</v>
      </c>
      <c r="BD8" s="30" t="s">
        <v>19</v>
      </c>
      <c r="BE8" s="30" t="s">
        <v>20</v>
      </c>
      <c r="BF8" s="30" t="s">
        <v>21</v>
      </c>
      <c r="BG8" s="31" t="s">
        <v>22</v>
      </c>
      <c r="BH8" s="32" t="s">
        <v>23</v>
      </c>
      <c r="BI8" s="32" t="s">
        <v>24</v>
      </c>
      <c r="BJ8" s="34" t="s">
        <v>25</v>
      </c>
      <c r="BK8" s="35" t="s">
        <v>26</v>
      </c>
      <c r="BL8" s="36" t="s">
        <v>17</v>
      </c>
      <c r="BM8" s="29" t="s">
        <v>18</v>
      </c>
      <c r="BN8" s="30" t="s">
        <v>19</v>
      </c>
      <c r="BO8" s="30" t="s">
        <v>20</v>
      </c>
      <c r="BP8" s="30" t="s">
        <v>21</v>
      </c>
      <c r="BQ8" s="31" t="s">
        <v>22</v>
      </c>
      <c r="BR8" s="32" t="s">
        <v>23</v>
      </c>
      <c r="BS8" s="32" t="s">
        <v>24</v>
      </c>
      <c r="BT8" s="34" t="s">
        <v>25</v>
      </c>
      <c r="BU8" s="37" t="s">
        <v>26</v>
      </c>
      <c r="BV8" s="38" t="s">
        <v>27</v>
      </c>
    </row>
    <row r="9" spans="1:74" s="46" customFormat="1" ht="22.5" customHeight="1" x14ac:dyDescent="0.2">
      <c r="A9" s="311" t="s">
        <v>28</v>
      </c>
      <c r="B9" s="312" t="s">
        <v>128</v>
      </c>
      <c r="C9" s="313"/>
      <c r="D9" s="314"/>
      <c r="E9" s="211">
        <f>SUM(F9:M9)</f>
        <v>330</v>
      </c>
      <c r="F9" s="41">
        <f t="shared" ref="F9:U9" si="0">SUM(F10:F20)</f>
        <v>45</v>
      </c>
      <c r="G9" s="41">
        <f t="shared" si="0"/>
        <v>135</v>
      </c>
      <c r="H9" s="41">
        <f t="shared" si="0"/>
        <v>15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135</v>
      </c>
      <c r="M9" s="41">
        <f t="shared" si="0"/>
        <v>0</v>
      </c>
      <c r="N9" s="42">
        <f t="shared" si="0"/>
        <v>0</v>
      </c>
      <c r="O9" s="43">
        <f t="shared" si="0"/>
        <v>30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30</v>
      </c>
      <c r="U9" s="43">
        <f t="shared" si="0"/>
        <v>0</v>
      </c>
      <c r="V9" s="44">
        <f>COUNTIF(V10:V20,"E")</f>
        <v>0</v>
      </c>
      <c r="W9" s="163">
        <f t="shared" ref="W9:AE9" si="1">SUM(W10:W20)</f>
        <v>4</v>
      </c>
      <c r="X9" s="162">
        <f t="shared" si="1"/>
        <v>15</v>
      </c>
      <c r="Y9" s="45">
        <f t="shared" si="1"/>
        <v>60</v>
      </c>
      <c r="Z9" s="45">
        <f t="shared" si="1"/>
        <v>15</v>
      </c>
      <c r="AA9" s="45">
        <f t="shared" si="1"/>
        <v>0</v>
      </c>
      <c r="AB9" s="45">
        <f t="shared" si="1"/>
        <v>0</v>
      </c>
      <c r="AC9" s="45">
        <f t="shared" si="1"/>
        <v>0</v>
      </c>
      <c r="AD9" s="45">
        <f t="shared" si="1"/>
        <v>30</v>
      </c>
      <c r="AE9" s="45">
        <f t="shared" si="1"/>
        <v>0</v>
      </c>
      <c r="AF9" s="44">
        <f>COUNTIF(AF10:AF20,"E")</f>
        <v>0</v>
      </c>
      <c r="AG9" s="163">
        <f t="shared" ref="AG9:AO9" si="2">SUM(AG10:AG20)</f>
        <v>6</v>
      </c>
      <c r="AH9" s="162">
        <f t="shared" si="2"/>
        <v>0</v>
      </c>
      <c r="AI9" s="45">
        <f t="shared" si="2"/>
        <v>0</v>
      </c>
      <c r="AJ9" s="45">
        <f t="shared" si="2"/>
        <v>0</v>
      </c>
      <c r="AK9" s="45">
        <f t="shared" si="2"/>
        <v>0</v>
      </c>
      <c r="AL9" s="45">
        <f t="shared" si="2"/>
        <v>0</v>
      </c>
      <c r="AM9" s="45">
        <f t="shared" si="2"/>
        <v>0</v>
      </c>
      <c r="AN9" s="45">
        <f t="shared" si="2"/>
        <v>30</v>
      </c>
      <c r="AO9" s="45">
        <f t="shared" si="2"/>
        <v>0</v>
      </c>
      <c r="AP9" s="44">
        <f>COUNTIF(AP10:AP20,"E")</f>
        <v>0</v>
      </c>
      <c r="AQ9" s="163">
        <f t="shared" ref="AQ9:AY9" si="3">SUM(AQ10:AQ20)</f>
        <v>1</v>
      </c>
      <c r="AR9" s="162">
        <f t="shared" si="3"/>
        <v>0</v>
      </c>
      <c r="AS9" s="45">
        <f t="shared" si="3"/>
        <v>45</v>
      </c>
      <c r="AT9" s="45">
        <f t="shared" si="3"/>
        <v>0</v>
      </c>
      <c r="AU9" s="45">
        <f t="shared" si="3"/>
        <v>0</v>
      </c>
      <c r="AV9" s="45">
        <f t="shared" si="3"/>
        <v>0</v>
      </c>
      <c r="AW9" s="45">
        <f t="shared" si="3"/>
        <v>0</v>
      </c>
      <c r="AX9" s="45">
        <f t="shared" si="3"/>
        <v>30</v>
      </c>
      <c r="AY9" s="45">
        <f t="shared" si="3"/>
        <v>0</v>
      </c>
      <c r="AZ9" s="44">
        <f>COUNTIF(AZ10:AZ20,"E")</f>
        <v>0</v>
      </c>
      <c r="BA9" s="163">
        <f t="shared" ref="BA9:BI9" si="4">SUM(BA10:BA20)</f>
        <v>4</v>
      </c>
      <c r="BB9" s="162">
        <f t="shared" si="4"/>
        <v>30</v>
      </c>
      <c r="BC9" s="45">
        <f t="shared" si="4"/>
        <v>0</v>
      </c>
      <c r="BD9" s="45">
        <f t="shared" si="4"/>
        <v>0</v>
      </c>
      <c r="BE9" s="45">
        <f t="shared" si="4"/>
        <v>0</v>
      </c>
      <c r="BF9" s="45">
        <f t="shared" si="4"/>
        <v>0</v>
      </c>
      <c r="BG9" s="45">
        <f t="shared" si="4"/>
        <v>0</v>
      </c>
      <c r="BH9" s="45">
        <f t="shared" si="4"/>
        <v>15</v>
      </c>
      <c r="BI9" s="45">
        <f t="shared" si="4"/>
        <v>0</v>
      </c>
      <c r="BJ9" s="44">
        <f>COUNTIF(BJ10:BJ20,"E")</f>
        <v>0</v>
      </c>
      <c r="BK9" s="163">
        <f t="shared" ref="BK9:BS9" si="5">SUM(BK10:BK20)</f>
        <v>3</v>
      </c>
      <c r="BL9" s="162">
        <f t="shared" si="5"/>
        <v>0</v>
      </c>
      <c r="BM9" s="45">
        <f t="shared" si="5"/>
        <v>0</v>
      </c>
      <c r="BN9" s="45">
        <f t="shared" si="5"/>
        <v>0</v>
      </c>
      <c r="BO9" s="45">
        <f t="shared" si="5"/>
        <v>0</v>
      </c>
      <c r="BP9" s="45">
        <f t="shared" si="5"/>
        <v>0</v>
      </c>
      <c r="BQ9" s="45">
        <f t="shared" si="5"/>
        <v>0</v>
      </c>
      <c r="BR9" s="45">
        <f t="shared" si="5"/>
        <v>0</v>
      </c>
      <c r="BS9" s="45">
        <f t="shared" si="5"/>
        <v>0</v>
      </c>
      <c r="BT9" s="44">
        <f>COUNTIF(BT10:BT20,"E")</f>
        <v>0</v>
      </c>
      <c r="BU9" s="163">
        <f>SUM(BU10:BU20)</f>
        <v>0</v>
      </c>
      <c r="BV9" s="164">
        <f>SUM(BV10:BV20)</f>
        <v>18</v>
      </c>
    </row>
    <row r="10" spans="1:74" s="19" customFormat="1" ht="13.15" customHeight="1" x14ac:dyDescent="0.2">
      <c r="A10" s="301" t="s">
        <v>142</v>
      </c>
      <c r="B10" s="361" t="s">
        <v>168</v>
      </c>
      <c r="C10" s="325"/>
      <c r="D10" s="305"/>
      <c r="E10" s="198">
        <f>SUM(F10:M10)</f>
        <v>15</v>
      </c>
      <c r="F10" s="47">
        <f t="shared" ref="F10:M20" si="6">SUM(N10+X10+AH10+AR10+BB10+BL10)</f>
        <v>0</v>
      </c>
      <c r="G10" s="47">
        <f t="shared" si="6"/>
        <v>15</v>
      </c>
      <c r="H10" s="47">
        <f t="shared" si="6"/>
        <v>0</v>
      </c>
      <c r="I10" s="47">
        <f t="shared" si="6"/>
        <v>0</v>
      </c>
      <c r="J10" s="47">
        <f t="shared" si="6"/>
        <v>0</v>
      </c>
      <c r="K10" s="47">
        <f t="shared" si="6"/>
        <v>0</v>
      </c>
      <c r="L10" s="47">
        <f t="shared" si="6"/>
        <v>0</v>
      </c>
      <c r="M10" s="47">
        <f t="shared" si="6"/>
        <v>0</v>
      </c>
      <c r="N10" s="48"/>
      <c r="O10" s="49">
        <v>15</v>
      </c>
      <c r="P10" s="49"/>
      <c r="Q10" s="49"/>
      <c r="R10" s="49"/>
      <c r="S10" s="49"/>
      <c r="T10" s="49"/>
      <c r="U10" s="315"/>
      <c r="V10" s="316" t="s">
        <v>30</v>
      </c>
      <c r="W10" s="56">
        <v>1</v>
      </c>
      <c r="X10" s="53"/>
      <c r="Y10" s="49"/>
      <c r="Z10" s="49"/>
      <c r="AA10" s="49"/>
      <c r="AB10" s="49"/>
      <c r="AC10" s="49"/>
      <c r="AD10" s="49"/>
      <c r="AE10" s="54"/>
      <c r="AF10" s="52"/>
      <c r="AG10" s="59"/>
      <c r="AH10" s="48"/>
      <c r="AI10" s="49"/>
      <c r="AJ10" s="49"/>
      <c r="AK10" s="49"/>
      <c r="AL10" s="49"/>
      <c r="AM10" s="49"/>
      <c r="AN10" s="49"/>
      <c r="AO10" s="54"/>
      <c r="AP10" s="52"/>
      <c r="AQ10" s="59"/>
      <c r="AR10" s="48"/>
      <c r="AS10" s="49"/>
      <c r="AT10" s="49"/>
      <c r="AU10" s="49"/>
      <c r="AV10" s="49"/>
      <c r="AW10" s="49"/>
      <c r="AX10" s="49"/>
      <c r="AY10" s="54"/>
      <c r="AZ10" s="52"/>
      <c r="BA10" s="59"/>
      <c r="BB10" s="48"/>
      <c r="BC10" s="49"/>
      <c r="BD10" s="49"/>
      <c r="BE10" s="49"/>
      <c r="BF10" s="49"/>
      <c r="BG10" s="49"/>
      <c r="BH10" s="49"/>
      <c r="BI10" s="54"/>
      <c r="BJ10" s="52"/>
      <c r="BK10" s="59"/>
      <c r="BL10" s="48"/>
      <c r="BM10" s="49"/>
      <c r="BN10" s="49"/>
      <c r="BO10" s="49"/>
      <c r="BP10" s="49"/>
      <c r="BQ10" s="49"/>
      <c r="BR10" s="49"/>
      <c r="BS10" s="54"/>
      <c r="BT10" s="52"/>
      <c r="BU10" s="60"/>
      <c r="BV10" s="57">
        <f>(BU10+BK10+BA10+AQ10+AG10+W10)</f>
        <v>1</v>
      </c>
    </row>
    <row r="11" spans="1:74" s="19" customFormat="1" ht="13.15" customHeight="1" x14ac:dyDescent="0.2">
      <c r="A11" s="301" t="s">
        <v>165</v>
      </c>
      <c r="B11" s="362" t="s">
        <v>171</v>
      </c>
      <c r="C11" s="326"/>
      <c r="D11" s="306"/>
      <c r="E11" s="198">
        <f>SUM(F11:M11)</f>
        <v>15</v>
      </c>
      <c r="F11" s="47">
        <f t="shared" si="6"/>
        <v>0</v>
      </c>
      <c r="G11" s="47">
        <f t="shared" si="6"/>
        <v>15</v>
      </c>
      <c r="H11" s="47">
        <f t="shared" si="6"/>
        <v>0</v>
      </c>
      <c r="I11" s="47">
        <f t="shared" si="6"/>
        <v>0</v>
      </c>
      <c r="J11" s="47">
        <f t="shared" si="6"/>
        <v>0</v>
      </c>
      <c r="K11" s="47">
        <f t="shared" si="6"/>
        <v>0</v>
      </c>
      <c r="L11" s="47">
        <f t="shared" si="6"/>
        <v>0</v>
      </c>
      <c r="M11" s="47">
        <f t="shared" si="6"/>
        <v>0</v>
      </c>
      <c r="N11" s="153"/>
      <c r="O11" s="154">
        <v>15</v>
      </c>
      <c r="P11" s="154"/>
      <c r="Q11" s="154"/>
      <c r="R11" s="154"/>
      <c r="S11" s="154"/>
      <c r="T11" s="155"/>
      <c r="U11" s="156"/>
      <c r="V11" s="52" t="s">
        <v>30</v>
      </c>
      <c r="W11" s="56">
        <v>2</v>
      </c>
      <c r="X11" s="53"/>
      <c r="Y11" s="49"/>
      <c r="Z11" s="49"/>
      <c r="AA11" s="49"/>
      <c r="AB11" s="49"/>
      <c r="AC11" s="49"/>
      <c r="AD11" s="49"/>
      <c r="AE11" s="54"/>
      <c r="AF11" s="52"/>
      <c r="AG11" s="59"/>
      <c r="AH11" s="48"/>
      <c r="AI11" s="49"/>
      <c r="AJ11" s="49"/>
      <c r="AK11" s="49"/>
      <c r="AL11" s="49"/>
      <c r="AM11" s="49"/>
      <c r="AN11" s="49"/>
      <c r="AO11" s="54"/>
      <c r="AP11" s="52"/>
      <c r="AQ11" s="59"/>
      <c r="AR11" s="48"/>
      <c r="AS11" s="49"/>
      <c r="AT11" s="49"/>
      <c r="AU11" s="49"/>
      <c r="AV11" s="49"/>
      <c r="AW11" s="49"/>
      <c r="AX11" s="49"/>
      <c r="AY11" s="54"/>
      <c r="AZ11" s="52"/>
      <c r="BA11" s="59"/>
      <c r="BB11" s="48"/>
      <c r="BC11" s="49"/>
      <c r="BD11" s="49"/>
      <c r="BE11" s="49"/>
      <c r="BF11" s="49"/>
      <c r="BG11" s="49"/>
      <c r="BH11" s="49"/>
      <c r="BI11" s="54"/>
      <c r="BJ11" s="52"/>
      <c r="BK11" s="59"/>
      <c r="BL11" s="48"/>
      <c r="BM11" s="49"/>
      <c r="BN11" s="49"/>
      <c r="BO11" s="49"/>
      <c r="BP11" s="49"/>
      <c r="BQ11" s="49"/>
      <c r="BR11" s="49"/>
      <c r="BS11" s="54"/>
      <c r="BT11" s="52"/>
      <c r="BU11" s="60"/>
      <c r="BV11" s="57">
        <f>(BU11+BK11+BA11+AQ11+AG11+W11)</f>
        <v>2</v>
      </c>
    </row>
    <row r="12" spans="1:74" s="19" customFormat="1" ht="13.15" customHeight="1" x14ac:dyDescent="0.2">
      <c r="A12" s="301" t="s">
        <v>133</v>
      </c>
      <c r="B12" s="362" t="s">
        <v>141</v>
      </c>
      <c r="C12" s="329"/>
      <c r="D12" s="307" t="s">
        <v>29</v>
      </c>
      <c r="E12" s="198">
        <f>SUM(F12:M12)</f>
        <v>120</v>
      </c>
      <c r="F12" s="47">
        <f t="shared" si="6"/>
        <v>0</v>
      </c>
      <c r="G12" s="47">
        <f t="shared" si="6"/>
        <v>0</v>
      </c>
      <c r="H12" s="47">
        <f t="shared" si="6"/>
        <v>0</v>
      </c>
      <c r="I12" s="47">
        <f t="shared" si="6"/>
        <v>0</v>
      </c>
      <c r="J12" s="47">
        <f t="shared" si="6"/>
        <v>0</v>
      </c>
      <c r="K12" s="47">
        <f t="shared" si="6"/>
        <v>0</v>
      </c>
      <c r="L12" s="47">
        <f t="shared" si="6"/>
        <v>120</v>
      </c>
      <c r="M12" s="47">
        <f t="shared" si="6"/>
        <v>0</v>
      </c>
      <c r="N12" s="105"/>
      <c r="O12" s="102"/>
      <c r="P12" s="102"/>
      <c r="Q12" s="102"/>
      <c r="R12" s="102"/>
      <c r="S12" s="102"/>
      <c r="T12" s="317">
        <v>30</v>
      </c>
      <c r="U12" s="318"/>
      <c r="V12" s="52" t="s">
        <v>30</v>
      </c>
      <c r="W12" s="56">
        <v>1</v>
      </c>
      <c r="X12" s="53"/>
      <c r="Y12" s="49"/>
      <c r="Z12" s="49"/>
      <c r="AA12" s="49"/>
      <c r="AB12" s="49"/>
      <c r="AC12" s="49"/>
      <c r="AD12" s="49">
        <v>30</v>
      </c>
      <c r="AE12" s="54"/>
      <c r="AF12" s="52" t="s">
        <v>30</v>
      </c>
      <c r="AG12" s="55">
        <v>2</v>
      </c>
      <c r="AH12" s="48"/>
      <c r="AI12" s="49"/>
      <c r="AJ12" s="49"/>
      <c r="AK12" s="49"/>
      <c r="AL12" s="49"/>
      <c r="AM12" s="49"/>
      <c r="AN12" s="49">
        <v>30</v>
      </c>
      <c r="AO12" s="54"/>
      <c r="AP12" s="52" t="s">
        <v>30</v>
      </c>
      <c r="AQ12" s="55">
        <v>1</v>
      </c>
      <c r="AR12" s="48"/>
      <c r="AS12" s="49"/>
      <c r="AT12" s="49"/>
      <c r="AU12" s="49"/>
      <c r="AV12" s="49"/>
      <c r="AW12" s="49"/>
      <c r="AX12" s="49">
        <v>30</v>
      </c>
      <c r="AY12" s="54"/>
      <c r="AZ12" s="52" t="s">
        <v>30</v>
      </c>
      <c r="BA12" s="55">
        <v>2</v>
      </c>
      <c r="BB12" s="48"/>
      <c r="BC12" s="49"/>
      <c r="BD12" s="49"/>
      <c r="BE12" s="49"/>
      <c r="BF12" s="49"/>
      <c r="BG12" s="49"/>
      <c r="BH12" s="49"/>
      <c r="BI12" s="54"/>
      <c r="BJ12" s="52"/>
      <c r="BK12" s="55"/>
      <c r="BL12" s="48"/>
      <c r="BM12" s="49"/>
      <c r="BN12" s="49"/>
      <c r="BO12" s="49"/>
      <c r="BP12" s="49"/>
      <c r="BQ12" s="49"/>
      <c r="BR12" s="49"/>
      <c r="BS12" s="54"/>
      <c r="BT12" s="52"/>
      <c r="BU12" s="60"/>
      <c r="BV12" s="57">
        <f>(BU12+BK12+BA12+AQ12+AG12+W12)</f>
        <v>6</v>
      </c>
    </row>
    <row r="13" spans="1:74" s="19" customFormat="1" ht="13.15" customHeight="1" x14ac:dyDescent="0.2">
      <c r="A13" s="301" t="s">
        <v>33</v>
      </c>
      <c r="B13" s="247" t="s">
        <v>144</v>
      </c>
      <c r="C13" s="308"/>
      <c r="D13" s="307" t="s">
        <v>29</v>
      </c>
      <c r="E13" s="212">
        <f>SUM(F13:M13)</f>
        <v>15</v>
      </c>
      <c r="F13" s="152">
        <f t="shared" si="6"/>
        <v>0</v>
      </c>
      <c r="G13" s="152">
        <f t="shared" si="6"/>
        <v>0</v>
      </c>
      <c r="H13" s="152">
        <f t="shared" si="6"/>
        <v>0</v>
      </c>
      <c r="I13" s="152">
        <f t="shared" si="6"/>
        <v>0</v>
      </c>
      <c r="J13" s="152">
        <f t="shared" si="6"/>
        <v>0</v>
      </c>
      <c r="K13" s="152">
        <f t="shared" si="6"/>
        <v>0</v>
      </c>
      <c r="L13" s="152">
        <f t="shared" si="6"/>
        <v>15</v>
      </c>
      <c r="M13" s="152">
        <f t="shared" si="6"/>
        <v>0</v>
      </c>
      <c r="N13" s="48"/>
      <c r="O13" s="49"/>
      <c r="P13" s="49"/>
      <c r="Q13" s="49"/>
      <c r="R13" s="49"/>
      <c r="S13" s="49"/>
      <c r="T13" s="49"/>
      <c r="U13" s="71"/>
      <c r="V13" s="259"/>
      <c r="W13" s="59"/>
      <c r="X13" s="48"/>
      <c r="Y13" s="49"/>
      <c r="Z13" s="49"/>
      <c r="AA13" s="49"/>
      <c r="AB13" s="49"/>
      <c r="AC13" s="49"/>
      <c r="AD13" s="49"/>
      <c r="AE13" s="71"/>
      <c r="AF13" s="259"/>
      <c r="AG13" s="59"/>
      <c r="AH13" s="48"/>
      <c r="AI13" s="49"/>
      <c r="AJ13" s="49"/>
      <c r="AK13" s="49"/>
      <c r="AL13" s="49"/>
      <c r="AM13" s="49"/>
      <c r="AN13" s="49"/>
      <c r="AO13" s="71"/>
      <c r="AP13" s="259"/>
      <c r="AQ13" s="59"/>
      <c r="AR13" s="48"/>
      <c r="AS13" s="49"/>
      <c r="AT13" s="49"/>
      <c r="AU13" s="49"/>
      <c r="AV13" s="49"/>
      <c r="AW13" s="49"/>
      <c r="AX13" s="49"/>
      <c r="AY13" s="71"/>
      <c r="AZ13" s="259"/>
      <c r="BA13" s="59"/>
      <c r="BB13" s="48"/>
      <c r="BC13" s="49"/>
      <c r="BD13" s="49"/>
      <c r="BE13" s="49"/>
      <c r="BF13" s="49"/>
      <c r="BG13" s="49"/>
      <c r="BH13" s="49">
        <v>15</v>
      </c>
      <c r="BI13" s="71"/>
      <c r="BJ13" s="259" t="s">
        <v>30</v>
      </c>
      <c r="BK13" s="59">
        <v>1</v>
      </c>
      <c r="BL13" s="153"/>
      <c r="BM13" s="154"/>
      <c r="BN13" s="154"/>
      <c r="BO13" s="154"/>
      <c r="BP13" s="154"/>
      <c r="BQ13" s="154"/>
      <c r="BR13" s="154"/>
      <c r="BS13" s="159"/>
      <c r="BT13" s="157"/>
      <c r="BU13" s="140"/>
      <c r="BV13" s="161">
        <f>(BU13+BK13+BA13+AQ13+AG13+W13)</f>
        <v>1</v>
      </c>
    </row>
    <row r="14" spans="1:74" s="19" customFormat="1" ht="13.15" customHeight="1" x14ac:dyDescent="0.2">
      <c r="A14" s="301" t="s">
        <v>35</v>
      </c>
      <c r="B14" s="362" t="s">
        <v>36</v>
      </c>
      <c r="C14" s="308"/>
      <c r="D14" s="334"/>
      <c r="E14" s="212">
        <f t="shared" ref="E14:E15" si="7">SUM(F14:M14)</f>
        <v>60</v>
      </c>
      <c r="F14" s="152">
        <f t="shared" si="6"/>
        <v>0</v>
      </c>
      <c r="G14" s="152">
        <f t="shared" si="6"/>
        <v>60</v>
      </c>
      <c r="H14" s="152">
        <f t="shared" si="6"/>
        <v>0</v>
      </c>
      <c r="I14" s="152">
        <f t="shared" si="6"/>
        <v>0</v>
      </c>
      <c r="J14" s="152">
        <f t="shared" si="6"/>
        <v>0</v>
      </c>
      <c r="K14" s="152">
        <f t="shared" si="6"/>
        <v>0</v>
      </c>
      <c r="L14" s="152">
        <f t="shared" si="6"/>
        <v>0</v>
      </c>
      <c r="M14" s="152">
        <f t="shared" si="6"/>
        <v>0</v>
      </c>
      <c r="N14" s="153"/>
      <c r="O14" s="154"/>
      <c r="P14" s="154"/>
      <c r="Q14" s="154"/>
      <c r="R14" s="154"/>
      <c r="S14" s="154"/>
      <c r="T14" s="154"/>
      <c r="U14" s="159"/>
      <c r="V14" s="157"/>
      <c r="W14" s="140"/>
      <c r="X14" s="158"/>
      <c r="Y14" s="154">
        <v>30</v>
      </c>
      <c r="Z14" s="154"/>
      <c r="AA14" s="154"/>
      <c r="AB14" s="154"/>
      <c r="AC14" s="154"/>
      <c r="AD14" s="154"/>
      <c r="AE14" s="159"/>
      <c r="AF14" s="157" t="s">
        <v>30</v>
      </c>
      <c r="AG14" s="160"/>
      <c r="AH14" s="153"/>
      <c r="AI14" s="154"/>
      <c r="AJ14" s="154"/>
      <c r="AK14" s="154"/>
      <c r="AL14" s="154"/>
      <c r="AM14" s="154"/>
      <c r="AN14" s="154"/>
      <c r="AO14" s="159"/>
      <c r="AP14" s="157"/>
      <c r="AQ14" s="160"/>
      <c r="AR14" s="153"/>
      <c r="AS14" s="154">
        <v>30</v>
      </c>
      <c r="AT14" s="154"/>
      <c r="AU14" s="154"/>
      <c r="AV14" s="154"/>
      <c r="AW14" s="154"/>
      <c r="AX14" s="154"/>
      <c r="AY14" s="159"/>
      <c r="AZ14" s="157" t="s">
        <v>30</v>
      </c>
      <c r="BA14" s="160"/>
      <c r="BB14" s="153"/>
      <c r="BC14" s="154"/>
      <c r="BD14" s="154"/>
      <c r="BE14" s="154"/>
      <c r="BF14" s="154"/>
      <c r="BG14" s="154"/>
      <c r="BH14" s="154"/>
      <c r="BI14" s="159"/>
      <c r="BJ14" s="157"/>
      <c r="BK14" s="140"/>
      <c r="BL14" s="153"/>
      <c r="BM14" s="154"/>
      <c r="BN14" s="154"/>
      <c r="BO14" s="154"/>
      <c r="BP14" s="154"/>
      <c r="BQ14" s="154"/>
      <c r="BR14" s="154"/>
      <c r="BS14" s="155"/>
      <c r="BT14" s="258"/>
      <c r="BU14" s="140"/>
      <c r="BV14" s="161">
        <f t="shared" ref="BV14:BV15" si="8">(BU14+BK14+BA14+AQ14+AG14+W14)</f>
        <v>0</v>
      </c>
    </row>
    <row r="15" spans="1:74" s="19" customFormat="1" ht="13.15" customHeight="1" x14ac:dyDescent="0.2">
      <c r="A15" s="105" t="s">
        <v>37</v>
      </c>
      <c r="B15" s="363" t="s">
        <v>32</v>
      </c>
      <c r="C15" s="299"/>
      <c r="D15" s="300"/>
      <c r="E15" s="198">
        <f t="shared" si="7"/>
        <v>15</v>
      </c>
      <c r="F15" s="47">
        <f t="shared" si="6"/>
        <v>0</v>
      </c>
      <c r="G15" s="47">
        <f t="shared" si="6"/>
        <v>0</v>
      </c>
      <c r="H15" s="47">
        <f t="shared" si="6"/>
        <v>15</v>
      </c>
      <c r="I15" s="47">
        <f t="shared" si="6"/>
        <v>0</v>
      </c>
      <c r="J15" s="47">
        <f t="shared" si="6"/>
        <v>0</v>
      </c>
      <c r="K15" s="47">
        <f t="shared" si="6"/>
        <v>0</v>
      </c>
      <c r="L15" s="47">
        <f t="shared" si="6"/>
        <v>0</v>
      </c>
      <c r="M15" s="47">
        <f t="shared" si="6"/>
        <v>0</v>
      </c>
      <c r="N15" s="48"/>
      <c r="O15" s="49"/>
      <c r="P15" s="49"/>
      <c r="Q15" s="49"/>
      <c r="R15" s="49"/>
      <c r="S15" s="49"/>
      <c r="T15" s="50"/>
      <c r="U15" s="51"/>
      <c r="V15" s="52"/>
      <c r="W15" s="56"/>
      <c r="X15" s="53"/>
      <c r="Y15" s="49"/>
      <c r="Z15" s="49">
        <v>15</v>
      </c>
      <c r="AA15" s="49"/>
      <c r="AB15" s="49"/>
      <c r="AC15" s="49"/>
      <c r="AD15" s="49"/>
      <c r="AE15" s="54"/>
      <c r="AF15" s="52" t="s">
        <v>30</v>
      </c>
      <c r="AG15" s="55">
        <v>1</v>
      </c>
      <c r="AH15" s="48"/>
      <c r="AI15" s="49"/>
      <c r="AJ15" s="49"/>
      <c r="AK15" s="49"/>
      <c r="AL15" s="49"/>
      <c r="AM15" s="49"/>
      <c r="AN15" s="49"/>
      <c r="AO15" s="54"/>
      <c r="AP15" s="52"/>
      <c r="AQ15" s="55"/>
      <c r="AR15" s="48"/>
      <c r="AS15" s="49"/>
      <c r="AT15" s="49"/>
      <c r="AU15" s="49"/>
      <c r="AV15" s="49"/>
      <c r="AW15" s="49"/>
      <c r="AX15" s="49"/>
      <c r="AY15" s="54"/>
      <c r="AZ15" s="52"/>
      <c r="BA15" s="55"/>
      <c r="BB15" s="48"/>
      <c r="BC15" s="49"/>
      <c r="BD15" s="49"/>
      <c r="BE15" s="49"/>
      <c r="BF15" s="49"/>
      <c r="BG15" s="49"/>
      <c r="BH15" s="49"/>
      <c r="BI15" s="54"/>
      <c r="BJ15" s="52"/>
      <c r="BK15" s="55"/>
      <c r="BL15" s="48"/>
      <c r="BM15" s="49"/>
      <c r="BN15" s="49"/>
      <c r="BO15" s="49"/>
      <c r="BP15" s="49"/>
      <c r="BQ15" s="49"/>
      <c r="BR15" s="49"/>
      <c r="BS15" s="54"/>
      <c r="BT15" s="52"/>
      <c r="BU15" s="56"/>
      <c r="BV15" s="57">
        <f t="shared" si="8"/>
        <v>1</v>
      </c>
    </row>
    <row r="16" spans="1:74" s="19" customFormat="1" ht="13.15" customHeight="1" x14ac:dyDescent="0.2">
      <c r="A16" s="301" t="s">
        <v>40</v>
      </c>
      <c r="B16" s="362" t="s">
        <v>170</v>
      </c>
      <c r="C16" s="326"/>
      <c r="D16" s="306"/>
      <c r="E16" s="198">
        <f>SUM(F16:M16)</f>
        <v>15</v>
      </c>
      <c r="F16" s="47">
        <f t="shared" si="6"/>
        <v>15</v>
      </c>
      <c r="G16" s="47">
        <f t="shared" si="6"/>
        <v>0</v>
      </c>
      <c r="H16" s="47">
        <f t="shared" si="6"/>
        <v>0</v>
      </c>
      <c r="I16" s="47">
        <f t="shared" si="6"/>
        <v>0</v>
      </c>
      <c r="J16" s="47">
        <f t="shared" si="6"/>
        <v>0</v>
      </c>
      <c r="K16" s="47">
        <f t="shared" si="6"/>
        <v>0</v>
      </c>
      <c r="L16" s="47">
        <f t="shared" si="6"/>
        <v>0</v>
      </c>
      <c r="M16" s="47">
        <f t="shared" si="6"/>
        <v>0</v>
      </c>
      <c r="N16" s="48"/>
      <c r="O16" s="49"/>
      <c r="P16" s="49"/>
      <c r="Q16" s="49"/>
      <c r="R16" s="49"/>
      <c r="S16" s="49"/>
      <c r="T16" s="50"/>
      <c r="U16" s="51"/>
      <c r="V16" s="52"/>
      <c r="W16" s="56"/>
      <c r="X16" s="53">
        <v>15</v>
      </c>
      <c r="Y16" s="49"/>
      <c r="Z16" s="49"/>
      <c r="AA16" s="49"/>
      <c r="AB16" s="49"/>
      <c r="AC16" s="49"/>
      <c r="AD16" s="49"/>
      <c r="AE16" s="54"/>
      <c r="AF16" s="52" t="s">
        <v>30</v>
      </c>
      <c r="AG16" s="59">
        <v>1</v>
      </c>
      <c r="AH16" s="48"/>
      <c r="AI16" s="49"/>
      <c r="AJ16" s="49"/>
      <c r="AK16" s="49"/>
      <c r="AL16" s="49"/>
      <c r="AM16" s="49"/>
      <c r="AN16" s="49"/>
      <c r="AO16" s="54"/>
      <c r="AP16" s="52"/>
      <c r="AQ16" s="59"/>
      <c r="AR16" s="48"/>
      <c r="AS16" s="49"/>
      <c r="AT16" s="49"/>
      <c r="AU16" s="49"/>
      <c r="AV16" s="49"/>
      <c r="AW16" s="49"/>
      <c r="AX16" s="49"/>
      <c r="AY16" s="54"/>
      <c r="AZ16" s="52"/>
      <c r="BA16" s="59"/>
      <c r="BB16" s="48"/>
      <c r="BC16" s="49"/>
      <c r="BD16" s="49"/>
      <c r="BE16" s="49"/>
      <c r="BF16" s="49"/>
      <c r="BG16" s="49"/>
      <c r="BH16" s="49"/>
      <c r="BI16" s="54"/>
      <c r="BJ16" s="52"/>
      <c r="BK16" s="59"/>
      <c r="BL16" s="48"/>
      <c r="BM16" s="49"/>
      <c r="BN16" s="49"/>
      <c r="BO16" s="49"/>
      <c r="BP16" s="49"/>
      <c r="BQ16" s="49"/>
      <c r="BR16" s="49"/>
      <c r="BS16" s="54"/>
      <c r="BT16" s="52"/>
      <c r="BU16" s="60"/>
      <c r="BV16" s="57">
        <f>(BU16+BK16+BA16+AQ16+AG16+W16)</f>
        <v>1</v>
      </c>
    </row>
    <row r="17" spans="1:74" s="19" customFormat="1" ht="13.15" customHeight="1" x14ac:dyDescent="0.2">
      <c r="A17" s="301" t="s">
        <v>143</v>
      </c>
      <c r="B17" s="362" t="s">
        <v>166</v>
      </c>
      <c r="C17" s="326"/>
      <c r="D17" s="303"/>
      <c r="E17" s="198">
        <f>SUM(F17:M17)</f>
        <v>30</v>
      </c>
      <c r="F17" s="47">
        <f t="shared" si="6"/>
        <v>0</v>
      </c>
      <c r="G17" s="47">
        <f t="shared" si="6"/>
        <v>30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8"/>
      <c r="O17" s="49"/>
      <c r="P17" s="49"/>
      <c r="Q17" s="49"/>
      <c r="R17" s="49"/>
      <c r="S17" s="49"/>
      <c r="T17" s="50"/>
      <c r="U17" s="51"/>
      <c r="V17" s="52"/>
      <c r="W17" s="56"/>
      <c r="X17" s="53"/>
      <c r="Y17" s="49">
        <v>30</v>
      </c>
      <c r="Z17" s="49"/>
      <c r="AA17" s="49"/>
      <c r="AB17" s="49"/>
      <c r="AC17" s="49"/>
      <c r="AD17" s="49"/>
      <c r="AE17" s="54"/>
      <c r="AF17" s="52" t="s">
        <v>30</v>
      </c>
      <c r="AG17" s="59">
        <v>2</v>
      </c>
      <c r="AH17" s="48"/>
      <c r="AI17" s="49"/>
      <c r="AJ17" s="49"/>
      <c r="AK17" s="49"/>
      <c r="AL17" s="49"/>
      <c r="AM17" s="49"/>
      <c r="AN17" s="49"/>
      <c r="AO17" s="54"/>
      <c r="AP17" s="52"/>
      <c r="AQ17" s="59"/>
      <c r="AR17" s="48"/>
      <c r="AS17" s="49"/>
      <c r="AT17" s="49"/>
      <c r="AU17" s="49"/>
      <c r="AV17" s="49"/>
      <c r="AW17" s="49"/>
      <c r="AX17" s="49"/>
      <c r="AY17" s="54"/>
      <c r="AZ17" s="52"/>
      <c r="BA17" s="59"/>
      <c r="BB17" s="48"/>
      <c r="BC17" s="49"/>
      <c r="BD17" s="49"/>
      <c r="BE17" s="49"/>
      <c r="BF17" s="49"/>
      <c r="BG17" s="49"/>
      <c r="BH17" s="49"/>
      <c r="BI17" s="54"/>
      <c r="BJ17" s="52"/>
      <c r="BK17" s="59"/>
      <c r="BL17" s="48"/>
      <c r="BM17" s="49"/>
      <c r="BN17" s="49"/>
      <c r="BO17" s="49"/>
      <c r="BP17" s="49"/>
      <c r="BQ17" s="49"/>
      <c r="BR17" s="49"/>
      <c r="BS17" s="54"/>
      <c r="BT17" s="52"/>
      <c r="BU17" s="56"/>
      <c r="BV17" s="57">
        <f t="shared" ref="BV17:BV20" si="9">(BU17+BK17+BA17+AQ17+AG17+W17)</f>
        <v>2</v>
      </c>
    </row>
    <row r="18" spans="1:74" s="19" customFormat="1" ht="13.15" customHeight="1" x14ac:dyDescent="0.2">
      <c r="A18" s="301" t="s">
        <v>42</v>
      </c>
      <c r="B18" s="362" t="s">
        <v>167</v>
      </c>
      <c r="C18" s="326"/>
      <c r="D18" s="303"/>
      <c r="E18" s="198">
        <f>SUM(F18:M18)</f>
        <v>15</v>
      </c>
      <c r="F18" s="47">
        <f t="shared" si="6"/>
        <v>0</v>
      </c>
      <c r="G18" s="47">
        <f t="shared" si="6"/>
        <v>15</v>
      </c>
      <c r="H18" s="47">
        <f t="shared" si="6"/>
        <v>0</v>
      </c>
      <c r="I18" s="47">
        <f t="shared" si="6"/>
        <v>0</v>
      </c>
      <c r="J18" s="47">
        <f t="shared" si="6"/>
        <v>0</v>
      </c>
      <c r="K18" s="47">
        <f t="shared" si="6"/>
        <v>0</v>
      </c>
      <c r="L18" s="47">
        <f t="shared" si="6"/>
        <v>0</v>
      </c>
      <c r="M18" s="47">
        <f t="shared" si="6"/>
        <v>0</v>
      </c>
      <c r="N18" s="48"/>
      <c r="O18" s="49"/>
      <c r="P18" s="49"/>
      <c r="Q18" s="49"/>
      <c r="R18" s="49"/>
      <c r="S18" s="49"/>
      <c r="T18" s="50"/>
      <c r="U18" s="51"/>
      <c r="V18" s="52"/>
      <c r="W18" s="56"/>
      <c r="X18" s="53"/>
      <c r="Y18" s="49"/>
      <c r="Z18" s="49"/>
      <c r="AA18" s="49"/>
      <c r="AB18" s="49"/>
      <c r="AC18" s="49"/>
      <c r="AD18" s="49"/>
      <c r="AE18" s="54"/>
      <c r="AF18" s="52"/>
      <c r="AG18" s="59"/>
      <c r="AH18" s="48"/>
      <c r="AI18" s="49"/>
      <c r="AJ18" s="49"/>
      <c r="AK18" s="49"/>
      <c r="AL18" s="49"/>
      <c r="AM18" s="49"/>
      <c r="AN18" s="49"/>
      <c r="AO18" s="54"/>
      <c r="AP18" s="52"/>
      <c r="AQ18" s="59"/>
      <c r="AR18" s="48"/>
      <c r="AS18" s="49">
        <v>15</v>
      </c>
      <c r="AT18" s="49"/>
      <c r="AU18" s="49"/>
      <c r="AV18" s="49"/>
      <c r="AW18" s="49"/>
      <c r="AX18" s="49"/>
      <c r="AY18" s="54"/>
      <c r="AZ18" s="52" t="s">
        <v>30</v>
      </c>
      <c r="BA18" s="59">
        <v>2</v>
      </c>
      <c r="BB18" s="48"/>
      <c r="BC18" s="49"/>
      <c r="BD18" s="49"/>
      <c r="BE18" s="49"/>
      <c r="BF18" s="49"/>
      <c r="BG18" s="49"/>
      <c r="BH18" s="49"/>
      <c r="BI18" s="54"/>
      <c r="BJ18" s="52"/>
      <c r="BK18" s="59"/>
      <c r="BL18" s="48"/>
      <c r="BM18" s="49"/>
      <c r="BN18" s="49"/>
      <c r="BO18" s="49"/>
      <c r="BP18" s="49"/>
      <c r="BQ18" s="49"/>
      <c r="BR18" s="49"/>
      <c r="BS18" s="54"/>
      <c r="BT18" s="52"/>
      <c r="BU18" s="56"/>
      <c r="BV18" s="57">
        <f>(BU18+BK18+BA18+AQ18+AG18+W18)</f>
        <v>2</v>
      </c>
    </row>
    <row r="19" spans="1:74" s="19" customFormat="1" ht="13.15" customHeight="1" x14ac:dyDescent="0.2">
      <c r="A19" s="301" t="s">
        <v>45</v>
      </c>
      <c r="B19" s="362" t="s">
        <v>38</v>
      </c>
      <c r="C19" s="326"/>
      <c r="D19" s="303"/>
      <c r="E19" s="198">
        <f t="shared" ref="E19" si="10">SUM(F19:M19)</f>
        <v>15</v>
      </c>
      <c r="F19" s="47">
        <f t="shared" si="6"/>
        <v>15</v>
      </c>
      <c r="G19" s="47">
        <f t="shared" si="6"/>
        <v>0</v>
      </c>
      <c r="H19" s="47">
        <f t="shared" si="6"/>
        <v>0</v>
      </c>
      <c r="I19" s="47">
        <f t="shared" si="6"/>
        <v>0</v>
      </c>
      <c r="J19" s="47">
        <f t="shared" si="6"/>
        <v>0</v>
      </c>
      <c r="K19" s="47">
        <f t="shared" si="6"/>
        <v>0</v>
      </c>
      <c r="L19" s="47">
        <f t="shared" si="6"/>
        <v>0</v>
      </c>
      <c r="M19" s="319">
        <f t="shared" si="6"/>
        <v>0</v>
      </c>
      <c r="N19" s="53"/>
      <c r="O19" s="49"/>
      <c r="P19" s="49"/>
      <c r="Q19" s="49"/>
      <c r="R19" s="49"/>
      <c r="S19" s="49"/>
      <c r="T19" s="49"/>
      <c r="U19" s="54"/>
      <c r="V19" s="52"/>
      <c r="W19" s="56"/>
      <c r="X19" s="53"/>
      <c r="Y19" s="49"/>
      <c r="Z19" s="49"/>
      <c r="AA19" s="49"/>
      <c r="AB19" s="49"/>
      <c r="AC19" s="49"/>
      <c r="AD19" s="49"/>
      <c r="AE19" s="54"/>
      <c r="AF19" s="52"/>
      <c r="AG19" s="55"/>
      <c r="AH19" s="48"/>
      <c r="AI19" s="49"/>
      <c r="AJ19" s="49"/>
      <c r="AK19" s="49"/>
      <c r="AL19" s="49"/>
      <c r="AM19" s="49"/>
      <c r="AN19" s="49"/>
      <c r="AO19" s="54"/>
      <c r="AP19" s="52"/>
      <c r="AQ19" s="55"/>
      <c r="AR19" s="48"/>
      <c r="AS19" s="49"/>
      <c r="AT19" s="49"/>
      <c r="AU19" s="49"/>
      <c r="AV19" s="49"/>
      <c r="AW19" s="49"/>
      <c r="AX19" s="49"/>
      <c r="AY19" s="54"/>
      <c r="AZ19" s="52"/>
      <c r="BA19" s="55"/>
      <c r="BB19" s="48">
        <v>15</v>
      </c>
      <c r="BC19" s="49"/>
      <c r="BD19" s="49"/>
      <c r="BE19" s="49"/>
      <c r="BF19" s="49"/>
      <c r="BG19" s="49"/>
      <c r="BH19" s="49"/>
      <c r="BI19" s="54"/>
      <c r="BJ19" s="52" t="s">
        <v>30</v>
      </c>
      <c r="BK19" s="55">
        <v>1</v>
      </c>
      <c r="BL19" s="48"/>
      <c r="BM19" s="49"/>
      <c r="BN19" s="49"/>
      <c r="BO19" s="49"/>
      <c r="BP19" s="49"/>
      <c r="BQ19" s="49"/>
      <c r="BR19" s="49"/>
      <c r="BS19" s="54"/>
      <c r="BT19" s="52"/>
      <c r="BU19" s="56"/>
      <c r="BV19" s="57">
        <f t="shared" si="9"/>
        <v>1</v>
      </c>
    </row>
    <row r="20" spans="1:74" s="19" customFormat="1" ht="13.15" customHeight="1" x14ac:dyDescent="0.2">
      <c r="A20" s="309" t="s">
        <v>47</v>
      </c>
      <c r="B20" s="364" t="s">
        <v>169</v>
      </c>
      <c r="C20" s="335"/>
      <c r="D20" s="336"/>
      <c r="E20" s="212">
        <f t="shared" ref="E20" si="11">SUM(F20:M20)</f>
        <v>15</v>
      </c>
      <c r="F20" s="152">
        <f t="shared" si="6"/>
        <v>15</v>
      </c>
      <c r="G20" s="152">
        <f t="shared" si="6"/>
        <v>0</v>
      </c>
      <c r="H20" s="152">
        <f t="shared" si="6"/>
        <v>0</v>
      </c>
      <c r="I20" s="152">
        <f t="shared" si="6"/>
        <v>0</v>
      </c>
      <c r="J20" s="152">
        <f t="shared" si="6"/>
        <v>0</v>
      </c>
      <c r="K20" s="152">
        <f t="shared" si="6"/>
        <v>0</v>
      </c>
      <c r="L20" s="152">
        <f t="shared" si="6"/>
        <v>0</v>
      </c>
      <c r="M20" s="152">
        <f t="shared" si="6"/>
        <v>0</v>
      </c>
      <c r="N20" s="153"/>
      <c r="O20" s="154"/>
      <c r="P20" s="154"/>
      <c r="Q20" s="154"/>
      <c r="R20" s="154"/>
      <c r="S20" s="154"/>
      <c r="T20" s="155"/>
      <c r="U20" s="156"/>
      <c r="V20" s="157"/>
      <c r="W20" s="140"/>
      <c r="X20" s="158"/>
      <c r="Y20" s="154"/>
      <c r="Z20" s="154"/>
      <c r="AA20" s="154"/>
      <c r="AB20" s="154"/>
      <c r="AC20" s="154"/>
      <c r="AD20" s="154"/>
      <c r="AE20" s="159"/>
      <c r="AF20" s="157"/>
      <c r="AG20" s="160"/>
      <c r="AH20" s="153"/>
      <c r="AI20" s="154"/>
      <c r="AJ20" s="154"/>
      <c r="AK20" s="154"/>
      <c r="AL20" s="154"/>
      <c r="AM20" s="154"/>
      <c r="AN20" s="154"/>
      <c r="AO20" s="159"/>
      <c r="AP20" s="157"/>
      <c r="AQ20" s="160"/>
      <c r="AR20" s="153"/>
      <c r="AS20" s="154"/>
      <c r="AT20" s="154"/>
      <c r="AU20" s="154"/>
      <c r="AV20" s="154"/>
      <c r="AW20" s="154"/>
      <c r="AX20" s="154"/>
      <c r="AY20" s="159"/>
      <c r="AZ20" s="157"/>
      <c r="BA20" s="160"/>
      <c r="BB20" s="153">
        <v>15</v>
      </c>
      <c r="BC20" s="154"/>
      <c r="BD20" s="154"/>
      <c r="BE20" s="154"/>
      <c r="BF20" s="154"/>
      <c r="BG20" s="154"/>
      <c r="BH20" s="154"/>
      <c r="BI20" s="159"/>
      <c r="BJ20" s="157" t="s">
        <v>30</v>
      </c>
      <c r="BK20" s="160">
        <v>1</v>
      </c>
      <c r="BL20" s="153"/>
      <c r="BM20" s="154"/>
      <c r="BN20" s="154"/>
      <c r="BO20" s="154"/>
      <c r="BP20" s="154"/>
      <c r="BQ20" s="154"/>
      <c r="BR20" s="154"/>
      <c r="BS20" s="159"/>
      <c r="BT20" s="157"/>
      <c r="BU20" s="140"/>
      <c r="BV20" s="161">
        <f t="shared" si="9"/>
        <v>1</v>
      </c>
    </row>
    <row r="21" spans="1:74" s="19" customFormat="1" ht="16.5" customHeight="1" x14ac:dyDescent="0.2">
      <c r="A21" s="6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4"/>
    </row>
    <row r="22" spans="1:74" s="46" customFormat="1" ht="22.5" customHeight="1" x14ac:dyDescent="0.2">
      <c r="A22" s="65" t="s">
        <v>39</v>
      </c>
      <c r="B22" s="66" t="s">
        <v>129</v>
      </c>
      <c r="C22" s="40"/>
      <c r="D22" s="40"/>
      <c r="E22" s="199">
        <f t="shared" ref="E22:U22" si="12">SUM(E23:E33)</f>
        <v>285</v>
      </c>
      <c r="F22" s="41">
        <f t="shared" si="12"/>
        <v>165</v>
      </c>
      <c r="G22" s="41">
        <f t="shared" si="12"/>
        <v>15</v>
      </c>
      <c r="H22" s="41">
        <f t="shared" si="12"/>
        <v>0</v>
      </c>
      <c r="I22" s="41">
        <f t="shared" si="12"/>
        <v>105</v>
      </c>
      <c r="J22" s="41">
        <f t="shared" si="12"/>
        <v>0</v>
      </c>
      <c r="K22" s="41">
        <f t="shared" si="12"/>
        <v>0</v>
      </c>
      <c r="L22" s="41">
        <f t="shared" si="12"/>
        <v>0</v>
      </c>
      <c r="M22" s="165">
        <f t="shared" si="12"/>
        <v>0</v>
      </c>
      <c r="N22" s="67">
        <f t="shared" si="12"/>
        <v>45</v>
      </c>
      <c r="O22" s="67">
        <f t="shared" si="12"/>
        <v>0</v>
      </c>
      <c r="P22" s="67">
        <f t="shared" si="12"/>
        <v>0</v>
      </c>
      <c r="Q22" s="67">
        <f t="shared" si="12"/>
        <v>30</v>
      </c>
      <c r="R22" s="67">
        <f t="shared" si="12"/>
        <v>0</v>
      </c>
      <c r="S22" s="67">
        <f t="shared" si="12"/>
        <v>0</v>
      </c>
      <c r="T22" s="67">
        <f t="shared" si="12"/>
        <v>0</v>
      </c>
      <c r="U22" s="67">
        <f t="shared" si="12"/>
        <v>0</v>
      </c>
      <c r="V22" s="44">
        <f>COUNTIF(V23:V33,"E")</f>
        <v>2</v>
      </c>
      <c r="W22" s="69">
        <f t="shared" ref="W22:AE22" si="13">SUM(W23:W33)</f>
        <v>7</v>
      </c>
      <c r="X22" s="67">
        <f t="shared" si="13"/>
        <v>60</v>
      </c>
      <c r="Y22" s="68">
        <f t="shared" si="13"/>
        <v>0</v>
      </c>
      <c r="Z22" s="68">
        <f t="shared" si="13"/>
        <v>0</v>
      </c>
      <c r="AA22" s="68">
        <f t="shared" si="13"/>
        <v>45</v>
      </c>
      <c r="AB22" s="68">
        <f t="shared" si="13"/>
        <v>0</v>
      </c>
      <c r="AC22" s="68">
        <f t="shared" si="13"/>
        <v>0</v>
      </c>
      <c r="AD22" s="68">
        <f t="shared" si="13"/>
        <v>0</v>
      </c>
      <c r="AE22" s="68">
        <f t="shared" si="13"/>
        <v>0</v>
      </c>
      <c r="AF22" s="44">
        <f>COUNTIF(AF23:AF33,"E")</f>
        <v>2</v>
      </c>
      <c r="AG22" s="69">
        <f t="shared" ref="AG22:AO22" si="14">SUM(AG23:AG33)</f>
        <v>9</v>
      </c>
      <c r="AH22" s="67">
        <f t="shared" si="14"/>
        <v>45</v>
      </c>
      <c r="AI22" s="68">
        <f t="shared" si="14"/>
        <v>15</v>
      </c>
      <c r="AJ22" s="68">
        <f t="shared" si="14"/>
        <v>0</v>
      </c>
      <c r="AK22" s="68">
        <f t="shared" si="14"/>
        <v>15</v>
      </c>
      <c r="AL22" s="68">
        <f t="shared" si="14"/>
        <v>0</v>
      </c>
      <c r="AM22" s="68">
        <f t="shared" si="14"/>
        <v>0</v>
      </c>
      <c r="AN22" s="68">
        <f t="shared" si="14"/>
        <v>0</v>
      </c>
      <c r="AO22" s="68">
        <f t="shared" si="14"/>
        <v>0</v>
      </c>
      <c r="AP22" s="44">
        <f>COUNTIF(AP23:AP33,"E")</f>
        <v>0</v>
      </c>
      <c r="AQ22" s="69">
        <f t="shared" ref="AQ22:AY22" si="15">SUM(AQ23:AQ33)</f>
        <v>5</v>
      </c>
      <c r="AR22" s="67">
        <f t="shared" si="15"/>
        <v>15</v>
      </c>
      <c r="AS22" s="68">
        <f t="shared" si="15"/>
        <v>0</v>
      </c>
      <c r="AT22" s="68">
        <f t="shared" si="15"/>
        <v>0</v>
      </c>
      <c r="AU22" s="68">
        <f t="shared" si="15"/>
        <v>15</v>
      </c>
      <c r="AV22" s="68">
        <f t="shared" si="15"/>
        <v>0</v>
      </c>
      <c r="AW22" s="68">
        <f t="shared" si="15"/>
        <v>0</v>
      </c>
      <c r="AX22" s="68">
        <f t="shared" si="15"/>
        <v>0</v>
      </c>
      <c r="AY22" s="68">
        <f t="shared" si="15"/>
        <v>0</v>
      </c>
      <c r="AZ22" s="44">
        <f>COUNTIF(AZ23:AZ33,"E")</f>
        <v>1</v>
      </c>
      <c r="BA22" s="69">
        <f t="shared" ref="BA22:BI22" si="16">SUM(BA23:BA33)</f>
        <v>3</v>
      </c>
      <c r="BB22" s="67">
        <f t="shared" si="16"/>
        <v>0</v>
      </c>
      <c r="BC22" s="68">
        <f t="shared" si="16"/>
        <v>0</v>
      </c>
      <c r="BD22" s="68">
        <f t="shared" si="16"/>
        <v>0</v>
      </c>
      <c r="BE22" s="68">
        <f t="shared" si="16"/>
        <v>0</v>
      </c>
      <c r="BF22" s="68">
        <f t="shared" si="16"/>
        <v>0</v>
      </c>
      <c r="BG22" s="68">
        <f t="shared" si="16"/>
        <v>0</v>
      </c>
      <c r="BH22" s="68">
        <f t="shared" si="16"/>
        <v>0</v>
      </c>
      <c r="BI22" s="68">
        <f t="shared" si="16"/>
        <v>0</v>
      </c>
      <c r="BJ22" s="44">
        <f>COUNTIF(BJ23:BJ33,"E")</f>
        <v>0</v>
      </c>
      <c r="BK22" s="69">
        <f t="shared" ref="BK22:BS22" si="17">SUM(BK23:BK33)</f>
        <v>0</v>
      </c>
      <c r="BL22" s="67">
        <f t="shared" si="17"/>
        <v>0</v>
      </c>
      <c r="BM22" s="68">
        <f t="shared" si="17"/>
        <v>0</v>
      </c>
      <c r="BN22" s="68">
        <f t="shared" si="17"/>
        <v>0</v>
      </c>
      <c r="BO22" s="68">
        <f t="shared" si="17"/>
        <v>0</v>
      </c>
      <c r="BP22" s="68">
        <f t="shared" si="17"/>
        <v>0</v>
      </c>
      <c r="BQ22" s="68">
        <f t="shared" si="17"/>
        <v>0</v>
      </c>
      <c r="BR22" s="68">
        <f t="shared" si="17"/>
        <v>0</v>
      </c>
      <c r="BS22" s="68">
        <f t="shared" si="17"/>
        <v>0</v>
      </c>
      <c r="BT22" s="44">
        <f>COUNTIF(BT23:BT33,"E")</f>
        <v>0</v>
      </c>
      <c r="BU22" s="69">
        <f>SUM(BU23:BU33)</f>
        <v>0</v>
      </c>
      <c r="BV22" s="70">
        <f>SUM(BV23:BV33)</f>
        <v>24</v>
      </c>
    </row>
    <row r="23" spans="1:74" s="19" customFormat="1" ht="12.75" x14ac:dyDescent="0.2">
      <c r="A23" s="179" t="s">
        <v>49</v>
      </c>
      <c r="B23" s="359" t="s">
        <v>41</v>
      </c>
      <c r="C23" s="293" t="s">
        <v>44</v>
      </c>
      <c r="D23" s="208"/>
      <c r="E23" s="198">
        <f t="shared" ref="E23:E33" si="18">SUM(F23:M23)</f>
        <v>30</v>
      </c>
      <c r="F23" s="47">
        <f t="shared" ref="F23:M33" si="19">SUM(N23+X23+AH23+AR23+BB23+BL23)</f>
        <v>15</v>
      </c>
      <c r="G23" s="47">
        <f t="shared" si="19"/>
        <v>0</v>
      </c>
      <c r="H23" s="47">
        <f t="shared" si="19"/>
        <v>0</v>
      </c>
      <c r="I23" s="47">
        <f t="shared" si="19"/>
        <v>15</v>
      </c>
      <c r="J23" s="47">
        <f t="shared" si="19"/>
        <v>0</v>
      </c>
      <c r="K23" s="47">
        <f t="shared" si="19"/>
        <v>0</v>
      </c>
      <c r="L23" s="47">
        <f t="shared" si="19"/>
        <v>0</v>
      </c>
      <c r="M23" s="47">
        <f t="shared" si="19"/>
        <v>0</v>
      </c>
      <c r="N23" s="320">
        <v>15</v>
      </c>
      <c r="O23" s="291"/>
      <c r="P23" s="291"/>
      <c r="Q23" s="49">
        <v>15</v>
      </c>
      <c r="R23" s="49"/>
      <c r="S23" s="49"/>
      <c r="T23" s="49"/>
      <c r="U23" s="71"/>
      <c r="V23" s="259" t="s">
        <v>31</v>
      </c>
      <c r="W23" s="55">
        <v>3</v>
      </c>
      <c r="X23" s="48"/>
      <c r="Y23" s="49"/>
      <c r="Z23" s="49"/>
      <c r="AA23" s="49"/>
      <c r="AB23" s="49"/>
      <c r="AC23" s="49"/>
      <c r="AD23" s="49"/>
      <c r="AE23" s="71"/>
      <c r="AF23" s="259"/>
      <c r="AG23" s="55"/>
      <c r="AH23" s="48"/>
      <c r="AI23" s="49"/>
      <c r="AJ23" s="49"/>
      <c r="AK23" s="49"/>
      <c r="AL23" s="49"/>
      <c r="AM23" s="49"/>
      <c r="AN23" s="49"/>
      <c r="AO23" s="71"/>
      <c r="AP23" s="259"/>
      <c r="AQ23" s="55"/>
      <c r="AR23" s="48"/>
      <c r="AS23" s="49"/>
      <c r="AT23" s="49"/>
      <c r="AU23" s="49"/>
      <c r="AV23" s="49"/>
      <c r="AW23" s="49"/>
      <c r="AX23" s="49"/>
      <c r="AY23" s="71"/>
      <c r="AZ23" s="259"/>
      <c r="BA23" s="55"/>
      <c r="BB23" s="48"/>
      <c r="BC23" s="49"/>
      <c r="BD23" s="49"/>
      <c r="BE23" s="49"/>
      <c r="BF23" s="49"/>
      <c r="BG23" s="49"/>
      <c r="BH23" s="49"/>
      <c r="BI23" s="71"/>
      <c r="BJ23" s="259"/>
      <c r="BK23" s="55"/>
      <c r="BL23" s="48"/>
      <c r="BM23" s="49"/>
      <c r="BN23" s="49"/>
      <c r="BO23" s="49"/>
      <c r="BP23" s="49"/>
      <c r="BQ23" s="49"/>
      <c r="BR23" s="49"/>
      <c r="BS23" s="71"/>
      <c r="BT23" s="259"/>
      <c r="BU23" s="56"/>
      <c r="BV23" s="57">
        <f t="shared" ref="BV23:BV33" si="20">(BU23+BK23+BA23+AQ23+AG23+W23)</f>
        <v>3</v>
      </c>
    </row>
    <row r="24" spans="1:74" s="19" customFormat="1" ht="12.75" x14ac:dyDescent="0.2">
      <c r="A24" s="181" t="s">
        <v>140</v>
      </c>
      <c r="B24" s="358" t="s">
        <v>178</v>
      </c>
      <c r="C24" s="294" t="s">
        <v>44</v>
      </c>
      <c r="D24" s="209"/>
      <c r="E24" s="198">
        <f t="shared" si="18"/>
        <v>30</v>
      </c>
      <c r="F24" s="47">
        <f t="shared" si="19"/>
        <v>15</v>
      </c>
      <c r="G24" s="47">
        <f t="shared" si="19"/>
        <v>0</v>
      </c>
      <c r="H24" s="47">
        <f t="shared" si="19"/>
        <v>0</v>
      </c>
      <c r="I24" s="47">
        <f t="shared" si="19"/>
        <v>15</v>
      </c>
      <c r="J24" s="47">
        <f t="shared" si="19"/>
        <v>0</v>
      </c>
      <c r="K24" s="47">
        <f t="shared" si="19"/>
        <v>0</v>
      </c>
      <c r="L24" s="47">
        <f t="shared" si="19"/>
        <v>0</v>
      </c>
      <c r="M24" s="47">
        <f t="shared" si="19"/>
        <v>0</v>
      </c>
      <c r="N24" s="320">
        <v>15</v>
      </c>
      <c r="O24" s="291"/>
      <c r="P24" s="291"/>
      <c r="Q24" s="49">
        <v>15</v>
      </c>
      <c r="R24" s="49"/>
      <c r="S24" s="49"/>
      <c r="T24" s="49"/>
      <c r="U24" s="71"/>
      <c r="V24" s="259" t="s">
        <v>31</v>
      </c>
      <c r="W24" s="55">
        <v>3</v>
      </c>
      <c r="X24" s="48"/>
      <c r="Y24" s="49"/>
      <c r="Z24" s="49"/>
      <c r="AA24" s="49"/>
      <c r="AB24" s="49"/>
      <c r="AC24" s="49"/>
      <c r="AD24" s="49"/>
      <c r="AE24" s="71"/>
      <c r="AF24" s="259"/>
      <c r="AG24" s="55"/>
      <c r="AH24" s="48"/>
      <c r="AI24" s="49"/>
      <c r="AJ24" s="49"/>
      <c r="AK24" s="49"/>
      <c r="AL24" s="49"/>
      <c r="AM24" s="49"/>
      <c r="AN24" s="49"/>
      <c r="AO24" s="71"/>
      <c r="AP24" s="259"/>
      <c r="AQ24" s="55"/>
      <c r="AR24" s="48"/>
      <c r="AS24" s="49"/>
      <c r="AT24" s="49"/>
      <c r="AU24" s="49"/>
      <c r="AV24" s="49"/>
      <c r="AW24" s="49"/>
      <c r="AX24" s="49"/>
      <c r="AY24" s="71"/>
      <c r="AZ24" s="259"/>
      <c r="BA24" s="55"/>
      <c r="BB24" s="48"/>
      <c r="BC24" s="49"/>
      <c r="BD24" s="49"/>
      <c r="BE24" s="49"/>
      <c r="BF24" s="49"/>
      <c r="BG24" s="49"/>
      <c r="BH24" s="49"/>
      <c r="BI24" s="71"/>
      <c r="BJ24" s="259"/>
      <c r="BK24" s="55"/>
      <c r="BL24" s="48"/>
      <c r="BM24" s="49"/>
      <c r="BN24" s="49"/>
      <c r="BO24" s="49"/>
      <c r="BP24" s="49"/>
      <c r="BQ24" s="49"/>
      <c r="BR24" s="49"/>
      <c r="BS24" s="71"/>
      <c r="BT24" s="259"/>
      <c r="BU24" s="56"/>
      <c r="BV24" s="57">
        <f t="shared" si="20"/>
        <v>3</v>
      </c>
    </row>
    <row r="25" spans="1:74" s="19" customFormat="1" ht="12.75" x14ac:dyDescent="0.2">
      <c r="A25" s="181" t="s">
        <v>146</v>
      </c>
      <c r="B25" s="365" t="s">
        <v>51</v>
      </c>
      <c r="C25" s="296"/>
      <c r="D25" s="205"/>
      <c r="E25" s="198">
        <f>SUM(F25:M25)</f>
        <v>15</v>
      </c>
      <c r="F25" s="47">
        <f t="shared" si="19"/>
        <v>15</v>
      </c>
      <c r="G25" s="47">
        <f t="shared" si="19"/>
        <v>0</v>
      </c>
      <c r="H25" s="47">
        <f t="shared" si="19"/>
        <v>0</v>
      </c>
      <c r="I25" s="47">
        <f t="shared" si="19"/>
        <v>0</v>
      </c>
      <c r="J25" s="47">
        <f t="shared" si="19"/>
        <v>0</v>
      </c>
      <c r="K25" s="47">
        <f t="shared" si="19"/>
        <v>0</v>
      </c>
      <c r="L25" s="47">
        <f t="shared" si="19"/>
        <v>0</v>
      </c>
      <c r="M25" s="47">
        <f t="shared" si="19"/>
        <v>0</v>
      </c>
      <c r="N25" s="339">
        <v>15</v>
      </c>
      <c r="O25" s="340"/>
      <c r="P25" s="340"/>
      <c r="Q25" s="73"/>
      <c r="R25" s="73"/>
      <c r="S25" s="73"/>
      <c r="T25" s="73"/>
      <c r="U25" s="71"/>
      <c r="V25" s="260" t="s">
        <v>30</v>
      </c>
      <c r="W25" s="59">
        <v>1</v>
      </c>
      <c r="X25" s="341"/>
      <c r="Y25" s="342"/>
      <c r="Z25" s="342"/>
      <c r="AA25" s="342"/>
      <c r="AB25" s="342"/>
      <c r="AC25" s="154"/>
      <c r="AD25" s="154"/>
      <c r="AE25" s="155"/>
      <c r="AF25" s="261"/>
      <c r="AG25" s="160"/>
      <c r="AH25" s="153"/>
      <c r="AI25" s="154"/>
      <c r="AJ25" s="154"/>
      <c r="AK25" s="154"/>
      <c r="AL25" s="154"/>
      <c r="AM25" s="154"/>
      <c r="AN25" s="154"/>
      <c r="AO25" s="155"/>
      <c r="AP25" s="261"/>
      <c r="AQ25" s="140"/>
      <c r="AR25" s="48"/>
      <c r="AS25" s="49"/>
      <c r="AT25" s="49"/>
      <c r="AU25" s="49"/>
      <c r="AV25" s="49"/>
      <c r="AW25" s="49"/>
      <c r="AX25" s="49"/>
      <c r="AY25" s="71"/>
      <c r="AZ25" s="259"/>
      <c r="BA25" s="59"/>
      <c r="BB25" s="48"/>
      <c r="BC25" s="49"/>
      <c r="BD25" s="49"/>
      <c r="BE25" s="49"/>
      <c r="BF25" s="49"/>
      <c r="BG25" s="49"/>
      <c r="BH25" s="49"/>
      <c r="BI25" s="71"/>
      <c r="BJ25" s="259"/>
      <c r="BK25" s="59"/>
      <c r="BL25" s="48"/>
      <c r="BM25" s="49"/>
      <c r="BN25" s="49"/>
      <c r="BO25" s="49"/>
      <c r="BP25" s="49"/>
      <c r="BQ25" s="49"/>
      <c r="BR25" s="49"/>
      <c r="BS25" s="71"/>
      <c r="BT25" s="259"/>
      <c r="BU25" s="60"/>
      <c r="BV25" s="57">
        <f>(BU25+BK25+BA25+AQ25+AG25+W25)</f>
        <v>1</v>
      </c>
    </row>
    <row r="26" spans="1:74" s="19" customFormat="1" ht="12.75" x14ac:dyDescent="0.2">
      <c r="A26" s="181" t="s">
        <v>148</v>
      </c>
      <c r="B26" s="243" t="s">
        <v>147</v>
      </c>
      <c r="C26" s="297"/>
      <c r="D26" s="196"/>
      <c r="E26" s="198">
        <f>SUM(F26:M26)</f>
        <v>15</v>
      </c>
      <c r="F26" s="47">
        <f t="shared" si="19"/>
        <v>15</v>
      </c>
      <c r="G26" s="47">
        <f t="shared" si="19"/>
        <v>0</v>
      </c>
      <c r="H26" s="47">
        <f t="shared" si="19"/>
        <v>0</v>
      </c>
      <c r="I26" s="47">
        <f t="shared" si="19"/>
        <v>0</v>
      </c>
      <c r="J26" s="47">
        <f t="shared" si="19"/>
        <v>0</v>
      </c>
      <c r="K26" s="47">
        <f t="shared" si="19"/>
        <v>0</v>
      </c>
      <c r="L26" s="47">
        <f t="shared" si="19"/>
        <v>0</v>
      </c>
      <c r="M26" s="47">
        <f t="shared" si="19"/>
        <v>0</v>
      </c>
      <c r="N26" s="339"/>
      <c r="O26" s="340"/>
      <c r="P26" s="340"/>
      <c r="Q26" s="73"/>
      <c r="R26" s="73"/>
      <c r="S26" s="73"/>
      <c r="T26" s="73"/>
      <c r="U26" s="71"/>
      <c r="V26" s="260"/>
      <c r="W26" s="59"/>
      <c r="X26" s="320">
        <v>15</v>
      </c>
      <c r="Y26" s="291"/>
      <c r="Z26" s="291"/>
      <c r="AA26" s="291"/>
      <c r="AB26" s="291"/>
      <c r="AC26" s="49"/>
      <c r="AD26" s="49"/>
      <c r="AE26" s="71"/>
      <c r="AF26" s="259" t="s">
        <v>30</v>
      </c>
      <c r="AG26" s="104">
        <v>1</v>
      </c>
      <c r="AH26" s="48"/>
      <c r="AI26" s="49"/>
      <c r="AJ26" s="49"/>
      <c r="AK26" s="49"/>
      <c r="AL26" s="49"/>
      <c r="AM26" s="49"/>
      <c r="AN26" s="49"/>
      <c r="AO26" s="71"/>
      <c r="AP26" s="259"/>
      <c r="AQ26" s="104"/>
      <c r="AR26" s="48"/>
      <c r="AS26" s="49"/>
      <c r="AT26" s="49"/>
      <c r="AU26" s="49"/>
      <c r="AV26" s="49"/>
      <c r="AW26" s="49"/>
      <c r="AX26" s="49"/>
      <c r="AY26" s="71"/>
      <c r="AZ26" s="259"/>
      <c r="BA26" s="59"/>
      <c r="BB26" s="48"/>
      <c r="BC26" s="49"/>
      <c r="BD26" s="49"/>
      <c r="BE26" s="49"/>
      <c r="BF26" s="49"/>
      <c r="BG26" s="49"/>
      <c r="BH26" s="49"/>
      <c r="BI26" s="71"/>
      <c r="BJ26" s="259"/>
      <c r="BK26" s="59"/>
      <c r="BL26" s="48"/>
      <c r="BM26" s="49"/>
      <c r="BN26" s="49"/>
      <c r="BO26" s="49"/>
      <c r="BP26" s="49"/>
      <c r="BQ26" s="49"/>
      <c r="BR26" s="49"/>
      <c r="BS26" s="71"/>
      <c r="BT26" s="259"/>
      <c r="BU26" s="60"/>
      <c r="BV26" s="57">
        <f>(BU26+BK26+BA26+AQ26+AG26+W26)</f>
        <v>1</v>
      </c>
    </row>
    <row r="27" spans="1:74" s="19" customFormat="1" ht="12.75" x14ac:dyDescent="0.2">
      <c r="A27" s="181" t="s">
        <v>150</v>
      </c>
      <c r="B27" s="271" t="s">
        <v>43</v>
      </c>
      <c r="C27" s="295" t="s">
        <v>44</v>
      </c>
      <c r="D27" s="207"/>
      <c r="E27" s="198">
        <f t="shared" si="18"/>
        <v>45</v>
      </c>
      <c r="F27" s="47">
        <f t="shared" si="19"/>
        <v>15</v>
      </c>
      <c r="G27" s="47">
        <f t="shared" si="19"/>
        <v>0</v>
      </c>
      <c r="H27" s="47">
        <f t="shared" si="19"/>
        <v>0</v>
      </c>
      <c r="I27" s="47">
        <f t="shared" si="19"/>
        <v>30</v>
      </c>
      <c r="J27" s="47">
        <f t="shared" si="19"/>
        <v>0</v>
      </c>
      <c r="K27" s="47">
        <f t="shared" si="19"/>
        <v>0</v>
      </c>
      <c r="L27" s="47">
        <f t="shared" si="19"/>
        <v>0</v>
      </c>
      <c r="M27" s="47">
        <f t="shared" si="19"/>
        <v>0</v>
      </c>
      <c r="N27" s="320"/>
      <c r="O27" s="291"/>
      <c r="P27" s="291"/>
      <c r="Q27" s="49"/>
      <c r="R27" s="49"/>
      <c r="S27" s="49"/>
      <c r="T27" s="49"/>
      <c r="U27" s="71"/>
      <c r="V27" s="259"/>
      <c r="W27" s="55"/>
      <c r="X27" s="320">
        <v>15</v>
      </c>
      <c r="Y27" s="291"/>
      <c r="Z27" s="291"/>
      <c r="AA27" s="291">
        <v>30</v>
      </c>
      <c r="AB27" s="291"/>
      <c r="AC27" s="49"/>
      <c r="AD27" s="49"/>
      <c r="AE27" s="71"/>
      <c r="AF27" s="259" t="s">
        <v>31</v>
      </c>
      <c r="AG27" s="59">
        <v>4</v>
      </c>
      <c r="AH27" s="48"/>
      <c r="AI27" s="49"/>
      <c r="AJ27" s="49"/>
      <c r="AK27" s="49"/>
      <c r="AL27" s="49"/>
      <c r="AM27" s="49"/>
      <c r="AN27" s="49"/>
      <c r="AO27" s="71"/>
      <c r="AP27" s="259"/>
      <c r="AQ27" s="55"/>
      <c r="AR27" s="48"/>
      <c r="AS27" s="49"/>
      <c r="AT27" s="49"/>
      <c r="AU27" s="49"/>
      <c r="AV27" s="49"/>
      <c r="AW27" s="49"/>
      <c r="AX27" s="49"/>
      <c r="AY27" s="71"/>
      <c r="AZ27" s="259"/>
      <c r="BA27" s="55"/>
      <c r="BB27" s="48"/>
      <c r="BC27" s="49"/>
      <c r="BD27" s="49"/>
      <c r="BE27" s="49"/>
      <c r="BF27" s="49"/>
      <c r="BG27" s="49"/>
      <c r="BH27" s="49"/>
      <c r="BI27" s="71"/>
      <c r="BJ27" s="259"/>
      <c r="BK27" s="55"/>
      <c r="BL27" s="48"/>
      <c r="BM27" s="49"/>
      <c r="BN27" s="49"/>
      <c r="BO27" s="49"/>
      <c r="BP27" s="49"/>
      <c r="BQ27" s="49"/>
      <c r="BR27" s="49"/>
      <c r="BS27" s="71"/>
      <c r="BT27" s="259"/>
      <c r="BU27" s="56"/>
      <c r="BV27" s="57">
        <f t="shared" si="20"/>
        <v>4</v>
      </c>
    </row>
    <row r="28" spans="1:74" s="19" customFormat="1" ht="12.75" x14ac:dyDescent="0.2">
      <c r="A28" s="181" t="s">
        <v>53</v>
      </c>
      <c r="B28" s="255" t="s">
        <v>46</v>
      </c>
      <c r="C28" s="296" t="s">
        <v>44</v>
      </c>
      <c r="D28" s="205"/>
      <c r="E28" s="198">
        <f t="shared" si="18"/>
        <v>45</v>
      </c>
      <c r="F28" s="47">
        <f t="shared" si="19"/>
        <v>30</v>
      </c>
      <c r="G28" s="47">
        <f t="shared" si="19"/>
        <v>0</v>
      </c>
      <c r="H28" s="47">
        <f t="shared" si="19"/>
        <v>0</v>
      </c>
      <c r="I28" s="47">
        <f t="shared" si="19"/>
        <v>15</v>
      </c>
      <c r="J28" s="47">
        <f t="shared" si="19"/>
        <v>0</v>
      </c>
      <c r="K28" s="47">
        <f t="shared" si="19"/>
        <v>0</v>
      </c>
      <c r="L28" s="47">
        <f t="shared" si="19"/>
        <v>0</v>
      </c>
      <c r="M28" s="47">
        <f t="shared" si="19"/>
        <v>0</v>
      </c>
      <c r="N28" s="320"/>
      <c r="O28" s="291"/>
      <c r="P28" s="291"/>
      <c r="Q28" s="49"/>
      <c r="R28" s="49"/>
      <c r="S28" s="49"/>
      <c r="T28" s="49"/>
      <c r="U28" s="71"/>
      <c r="V28" s="259"/>
      <c r="W28" s="59"/>
      <c r="X28" s="341">
        <v>30</v>
      </c>
      <c r="Y28" s="342"/>
      <c r="Z28" s="342"/>
      <c r="AA28" s="342">
        <v>15</v>
      </c>
      <c r="AB28" s="342"/>
      <c r="AC28" s="154"/>
      <c r="AD28" s="154"/>
      <c r="AE28" s="155"/>
      <c r="AF28" s="261" t="s">
        <v>31</v>
      </c>
      <c r="AG28" s="160">
        <v>4</v>
      </c>
      <c r="AH28" s="341"/>
      <c r="AI28" s="342"/>
      <c r="AJ28" s="342"/>
      <c r="AK28" s="342"/>
      <c r="AL28" s="154"/>
      <c r="AM28" s="154"/>
      <c r="AN28" s="154"/>
      <c r="AO28" s="155"/>
      <c r="AP28" s="261"/>
      <c r="AQ28" s="140"/>
      <c r="AR28" s="48"/>
      <c r="AS28" s="49"/>
      <c r="AT28" s="49"/>
      <c r="AU28" s="49"/>
      <c r="AV28" s="49"/>
      <c r="AW28" s="49"/>
      <c r="AX28" s="49"/>
      <c r="AY28" s="71"/>
      <c r="AZ28" s="259"/>
      <c r="BA28" s="59"/>
      <c r="BB28" s="48"/>
      <c r="BC28" s="49"/>
      <c r="BD28" s="49"/>
      <c r="BE28" s="49"/>
      <c r="BF28" s="49"/>
      <c r="BG28" s="49"/>
      <c r="BH28" s="49"/>
      <c r="BI28" s="71"/>
      <c r="BJ28" s="259"/>
      <c r="BK28" s="59"/>
      <c r="BL28" s="48"/>
      <c r="BM28" s="49"/>
      <c r="BN28" s="49"/>
      <c r="BO28" s="49"/>
      <c r="BP28" s="49"/>
      <c r="BQ28" s="49"/>
      <c r="BR28" s="49"/>
      <c r="BS28" s="71"/>
      <c r="BT28" s="259"/>
      <c r="BU28" s="60"/>
      <c r="BV28" s="57">
        <f t="shared" si="20"/>
        <v>4</v>
      </c>
    </row>
    <row r="29" spans="1:74" s="19" customFormat="1" ht="12.75" x14ac:dyDescent="0.2">
      <c r="A29" s="356" t="s">
        <v>55</v>
      </c>
      <c r="B29" s="242" t="s">
        <v>145</v>
      </c>
      <c r="C29" s="297"/>
      <c r="D29" s="196"/>
      <c r="E29" s="198">
        <f>SUM(F29:M29)</f>
        <v>15</v>
      </c>
      <c r="F29" s="47">
        <f t="shared" si="19"/>
        <v>15</v>
      </c>
      <c r="G29" s="47">
        <f t="shared" si="19"/>
        <v>0</v>
      </c>
      <c r="H29" s="47">
        <f t="shared" si="19"/>
        <v>0</v>
      </c>
      <c r="I29" s="47">
        <f t="shared" si="19"/>
        <v>0</v>
      </c>
      <c r="J29" s="47">
        <f t="shared" si="19"/>
        <v>0</v>
      </c>
      <c r="K29" s="47">
        <f t="shared" si="19"/>
        <v>0</v>
      </c>
      <c r="L29" s="47">
        <f t="shared" si="19"/>
        <v>0</v>
      </c>
      <c r="M29" s="47">
        <f t="shared" si="19"/>
        <v>0</v>
      </c>
      <c r="N29" s="339"/>
      <c r="O29" s="340"/>
      <c r="P29" s="340"/>
      <c r="Q29" s="73"/>
      <c r="R29" s="73"/>
      <c r="S29" s="73"/>
      <c r="T29" s="73"/>
      <c r="U29" s="71"/>
      <c r="V29" s="260"/>
      <c r="W29" s="59"/>
      <c r="X29" s="323"/>
      <c r="Y29" s="102"/>
      <c r="Z29" s="102"/>
      <c r="AA29" s="102"/>
      <c r="AB29" s="102"/>
      <c r="AC29" s="102"/>
      <c r="AD29" s="102"/>
      <c r="AE29" s="103"/>
      <c r="AF29" s="262"/>
      <c r="AG29" s="213"/>
      <c r="AH29" s="323">
        <v>15</v>
      </c>
      <c r="AI29" s="343"/>
      <c r="AJ29" s="343"/>
      <c r="AK29" s="343"/>
      <c r="AL29" s="102"/>
      <c r="AM29" s="102"/>
      <c r="AN29" s="102"/>
      <c r="AO29" s="103"/>
      <c r="AP29" s="262" t="s">
        <v>30</v>
      </c>
      <c r="AQ29" s="213">
        <v>1</v>
      </c>
      <c r="AR29" s="320"/>
      <c r="AS29" s="49"/>
      <c r="AT29" s="49"/>
      <c r="AU29" s="49"/>
      <c r="AV29" s="49"/>
      <c r="AW29" s="49"/>
      <c r="AX29" s="49"/>
      <c r="AY29" s="71"/>
      <c r="AZ29" s="259"/>
      <c r="BA29" s="59"/>
      <c r="BB29" s="48"/>
      <c r="BC29" s="49"/>
      <c r="BD29" s="49"/>
      <c r="BE29" s="49"/>
      <c r="BF29" s="49"/>
      <c r="BG29" s="49"/>
      <c r="BH29" s="49"/>
      <c r="BI29" s="71"/>
      <c r="BJ29" s="259"/>
      <c r="BK29" s="59"/>
      <c r="BL29" s="48"/>
      <c r="BM29" s="49"/>
      <c r="BN29" s="49"/>
      <c r="BO29" s="49"/>
      <c r="BP29" s="49"/>
      <c r="BQ29" s="49"/>
      <c r="BR29" s="49"/>
      <c r="BS29" s="71"/>
      <c r="BT29" s="259"/>
      <c r="BU29" s="60"/>
      <c r="BV29" s="57">
        <f t="shared" si="20"/>
        <v>1</v>
      </c>
    </row>
    <row r="30" spans="1:74" s="19" customFormat="1" ht="12.75" x14ac:dyDescent="0.2">
      <c r="A30" s="181" t="s">
        <v>56</v>
      </c>
      <c r="B30" s="243" t="s">
        <v>149</v>
      </c>
      <c r="C30" s="297" t="s">
        <v>44</v>
      </c>
      <c r="D30" s="196"/>
      <c r="E30" s="198">
        <f>SUM(F30:M30)</f>
        <v>30</v>
      </c>
      <c r="F30" s="47">
        <f t="shared" si="19"/>
        <v>15</v>
      </c>
      <c r="G30" s="47">
        <f t="shared" si="19"/>
        <v>15</v>
      </c>
      <c r="H30" s="47">
        <f t="shared" si="19"/>
        <v>0</v>
      </c>
      <c r="I30" s="47">
        <f t="shared" si="19"/>
        <v>0</v>
      </c>
      <c r="J30" s="47">
        <f t="shared" si="19"/>
        <v>0</v>
      </c>
      <c r="K30" s="47">
        <f t="shared" si="19"/>
        <v>0</v>
      </c>
      <c r="L30" s="47">
        <f t="shared" si="19"/>
        <v>0</v>
      </c>
      <c r="M30" s="47">
        <f t="shared" si="19"/>
        <v>0</v>
      </c>
      <c r="N30" s="72"/>
      <c r="O30" s="73"/>
      <c r="P30" s="73"/>
      <c r="Q30" s="73"/>
      <c r="R30" s="73"/>
      <c r="S30" s="73"/>
      <c r="T30" s="73"/>
      <c r="U30" s="71"/>
      <c r="V30" s="260"/>
      <c r="W30" s="59"/>
      <c r="X30" s="48"/>
      <c r="Y30" s="49"/>
      <c r="Z30" s="49"/>
      <c r="AA30" s="49"/>
      <c r="AB30" s="49"/>
      <c r="AC30" s="49"/>
      <c r="AD30" s="49"/>
      <c r="AE30" s="71"/>
      <c r="AF30" s="259"/>
      <c r="AG30" s="151"/>
      <c r="AH30" s="320">
        <v>15</v>
      </c>
      <c r="AI30" s="291">
        <v>15</v>
      </c>
      <c r="AJ30" s="291"/>
      <c r="AK30" s="291"/>
      <c r="AL30" s="49"/>
      <c r="AM30" s="49"/>
      <c r="AN30" s="49"/>
      <c r="AO30" s="71"/>
      <c r="AP30" s="259" t="s">
        <v>30</v>
      </c>
      <c r="AQ30" s="151">
        <v>2</v>
      </c>
      <c r="AR30" s="48"/>
      <c r="AS30" s="49"/>
      <c r="AT30" s="49"/>
      <c r="AU30" s="49"/>
      <c r="AV30" s="49"/>
      <c r="AW30" s="49"/>
      <c r="AX30" s="49"/>
      <c r="AY30" s="71"/>
      <c r="AZ30" s="259"/>
      <c r="BA30" s="59"/>
      <c r="BB30" s="48"/>
      <c r="BC30" s="49"/>
      <c r="BD30" s="49"/>
      <c r="BE30" s="49"/>
      <c r="BF30" s="49"/>
      <c r="BG30" s="49"/>
      <c r="BH30" s="49"/>
      <c r="BI30" s="71"/>
      <c r="BJ30" s="259"/>
      <c r="BK30" s="59"/>
      <c r="BL30" s="48"/>
      <c r="BM30" s="49"/>
      <c r="BN30" s="49"/>
      <c r="BO30" s="49"/>
      <c r="BP30" s="49"/>
      <c r="BQ30" s="49"/>
      <c r="BR30" s="49"/>
      <c r="BS30" s="71"/>
      <c r="BT30" s="259"/>
      <c r="BU30" s="60"/>
      <c r="BV30" s="57">
        <f t="shared" si="20"/>
        <v>2</v>
      </c>
    </row>
    <row r="31" spans="1:74" s="19" customFormat="1" ht="12.75" x14ac:dyDescent="0.2">
      <c r="A31" s="181" t="s">
        <v>57</v>
      </c>
      <c r="B31" s="255" t="s">
        <v>48</v>
      </c>
      <c r="C31" s="168" t="s">
        <v>44</v>
      </c>
      <c r="D31" s="209"/>
      <c r="E31" s="198">
        <f t="shared" si="18"/>
        <v>15</v>
      </c>
      <c r="F31" s="47">
        <f t="shared" si="19"/>
        <v>0</v>
      </c>
      <c r="G31" s="47">
        <f t="shared" si="19"/>
        <v>0</v>
      </c>
      <c r="H31" s="47">
        <f t="shared" si="19"/>
        <v>0</v>
      </c>
      <c r="I31" s="47">
        <f t="shared" si="19"/>
        <v>15</v>
      </c>
      <c r="J31" s="47">
        <f t="shared" si="19"/>
        <v>0</v>
      </c>
      <c r="K31" s="47">
        <f t="shared" si="19"/>
        <v>0</v>
      </c>
      <c r="L31" s="47">
        <f t="shared" si="19"/>
        <v>0</v>
      </c>
      <c r="M31" s="47">
        <f t="shared" si="19"/>
        <v>0</v>
      </c>
      <c r="N31" s="48"/>
      <c r="O31" s="49"/>
      <c r="P31" s="49"/>
      <c r="Q31" s="49"/>
      <c r="R31" s="49"/>
      <c r="S31" s="49"/>
      <c r="T31" s="49"/>
      <c r="U31" s="71"/>
      <c r="V31" s="259"/>
      <c r="W31" s="59"/>
      <c r="X31" s="48"/>
      <c r="Y31" s="49"/>
      <c r="Z31" s="49"/>
      <c r="AA31" s="49"/>
      <c r="AB31" s="49"/>
      <c r="AC31" s="49"/>
      <c r="AD31" s="49"/>
      <c r="AE31" s="71"/>
      <c r="AF31" s="259"/>
      <c r="AG31" s="59"/>
      <c r="AH31" s="320"/>
      <c r="AI31" s="291"/>
      <c r="AJ31" s="291"/>
      <c r="AK31" s="291">
        <v>15</v>
      </c>
      <c r="AL31" s="49"/>
      <c r="AM31" s="49"/>
      <c r="AN31" s="49"/>
      <c r="AO31" s="71"/>
      <c r="AP31" s="259" t="s">
        <v>30</v>
      </c>
      <c r="AQ31" s="59">
        <v>1</v>
      </c>
      <c r="AR31" s="48"/>
      <c r="AS31" s="49"/>
      <c r="AT31" s="49"/>
      <c r="AU31" s="49"/>
      <c r="AV31" s="49"/>
      <c r="AW31" s="49"/>
      <c r="AX31" s="49"/>
      <c r="AY31" s="71"/>
      <c r="AZ31" s="259"/>
      <c r="BA31" s="59"/>
      <c r="BB31" s="48"/>
      <c r="BC31" s="49"/>
      <c r="BD31" s="49"/>
      <c r="BE31" s="49"/>
      <c r="BF31" s="49"/>
      <c r="BG31" s="49"/>
      <c r="BH31" s="49"/>
      <c r="BI31" s="71"/>
      <c r="BJ31" s="259"/>
      <c r="BK31" s="59"/>
      <c r="BL31" s="48"/>
      <c r="BM31" s="49"/>
      <c r="BN31" s="49"/>
      <c r="BO31" s="49"/>
      <c r="BP31" s="49"/>
      <c r="BQ31" s="49"/>
      <c r="BR31" s="49"/>
      <c r="BS31" s="71"/>
      <c r="BT31" s="259"/>
      <c r="BU31" s="60"/>
      <c r="BV31" s="57">
        <f t="shared" si="20"/>
        <v>1</v>
      </c>
    </row>
    <row r="32" spans="1:74" s="19" customFormat="1" ht="12.75" x14ac:dyDescent="0.2">
      <c r="A32" s="181" t="s">
        <v>59</v>
      </c>
      <c r="B32" s="241" t="s">
        <v>50</v>
      </c>
      <c r="C32" s="167"/>
      <c r="D32" s="205"/>
      <c r="E32" s="198">
        <f t="shared" si="18"/>
        <v>15</v>
      </c>
      <c r="F32" s="47">
        <f t="shared" si="19"/>
        <v>15</v>
      </c>
      <c r="G32" s="47">
        <f t="shared" si="19"/>
        <v>0</v>
      </c>
      <c r="H32" s="47">
        <f t="shared" si="19"/>
        <v>0</v>
      </c>
      <c r="I32" s="47">
        <f t="shared" si="19"/>
        <v>0</v>
      </c>
      <c r="J32" s="47">
        <f t="shared" si="19"/>
        <v>0</v>
      </c>
      <c r="K32" s="47">
        <f t="shared" si="19"/>
        <v>0</v>
      </c>
      <c r="L32" s="47">
        <f t="shared" si="19"/>
        <v>0</v>
      </c>
      <c r="M32" s="47">
        <f t="shared" si="19"/>
        <v>0</v>
      </c>
      <c r="N32" s="48"/>
      <c r="O32" s="49"/>
      <c r="P32" s="49"/>
      <c r="Q32" s="49"/>
      <c r="R32" s="49"/>
      <c r="S32" s="49"/>
      <c r="T32" s="49"/>
      <c r="U32" s="71"/>
      <c r="V32" s="259"/>
      <c r="W32" s="59"/>
      <c r="X32" s="48"/>
      <c r="Y32" s="49"/>
      <c r="Z32" s="49"/>
      <c r="AA32" s="49"/>
      <c r="AB32" s="49"/>
      <c r="AC32" s="49"/>
      <c r="AD32" s="49"/>
      <c r="AE32" s="71"/>
      <c r="AF32" s="259"/>
      <c r="AG32" s="59"/>
      <c r="AH32" s="320">
        <v>15</v>
      </c>
      <c r="AI32" s="291"/>
      <c r="AJ32" s="291"/>
      <c r="AK32" s="291"/>
      <c r="AL32" s="49"/>
      <c r="AM32" s="49"/>
      <c r="AN32" s="49"/>
      <c r="AO32" s="71"/>
      <c r="AP32" s="259" t="s">
        <v>30</v>
      </c>
      <c r="AQ32" s="59">
        <v>1</v>
      </c>
      <c r="AR32" s="48"/>
      <c r="AS32" s="49"/>
      <c r="AT32" s="49"/>
      <c r="AU32" s="49"/>
      <c r="AV32" s="49"/>
      <c r="AW32" s="49"/>
      <c r="AX32" s="49"/>
      <c r="AY32" s="71"/>
      <c r="AZ32" s="259"/>
      <c r="BA32" s="59"/>
      <c r="BB32" s="48"/>
      <c r="BC32" s="49"/>
      <c r="BD32" s="49"/>
      <c r="BE32" s="49"/>
      <c r="BF32" s="49"/>
      <c r="BG32" s="49"/>
      <c r="BH32" s="49"/>
      <c r="BI32" s="71"/>
      <c r="BJ32" s="259"/>
      <c r="BK32" s="59"/>
      <c r="BL32" s="48"/>
      <c r="BM32" s="49"/>
      <c r="BN32" s="49"/>
      <c r="BO32" s="49"/>
      <c r="BP32" s="49"/>
      <c r="BQ32" s="49"/>
      <c r="BR32" s="49"/>
      <c r="BS32" s="71"/>
      <c r="BT32" s="259"/>
      <c r="BU32" s="60"/>
      <c r="BV32" s="57">
        <f t="shared" si="20"/>
        <v>1</v>
      </c>
    </row>
    <row r="33" spans="1:74" s="19" customFormat="1" ht="12.75" x14ac:dyDescent="0.2">
      <c r="A33" s="181" t="s">
        <v>60</v>
      </c>
      <c r="B33" s="241" t="s">
        <v>52</v>
      </c>
      <c r="C33" s="168" t="s">
        <v>44</v>
      </c>
      <c r="D33" s="210"/>
      <c r="E33" s="198">
        <f t="shared" si="18"/>
        <v>30</v>
      </c>
      <c r="F33" s="47">
        <f t="shared" si="19"/>
        <v>15</v>
      </c>
      <c r="G33" s="47">
        <f t="shared" si="19"/>
        <v>0</v>
      </c>
      <c r="H33" s="47">
        <f t="shared" si="19"/>
        <v>0</v>
      </c>
      <c r="I33" s="47">
        <f t="shared" si="19"/>
        <v>15</v>
      </c>
      <c r="J33" s="47">
        <f t="shared" si="19"/>
        <v>0</v>
      </c>
      <c r="K33" s="47">
        <f t="shared" si="19"/>
        <v>0</v>
      </c>
      <c r="L33" s="47">
        <f t="shared" si="19"/>
        <v>0</v>
      </c>
      <c r="M33" s="47">
        <f t="shared" si="19"/>
        <v>0</v>
      </c>
      <c r="N33" s="72"/>
      <c r="O33" s="73"/>
      <c r="P33" s="73"/>
      <c r="Q33" s="73"/>
      <c r="R33" s="73"/>
      <c r="S33" s="73"/>
      <c r="T33" s="73"/>
      <c r="U33" s="71"/>
      <c r="V33" s="259"/>
      <c r="W33" s="59"/>
      <c r="X33" s="72"/>
      <c r="Y33" s="73"/>
      <c r="Z33" s="73"/>
      <c r="AA33" s="73"/>
      <c r="AB33" s="73"/>
      <c r="AC33" s="73"/>
      <c r="AD33" s="73"/>
      <c r="AE33" s="71"/>
      <c r="AF33" s="259"/>
      <c r="AG33" s="59"/>
      <c r="AH33" s="72"/>
      <c r="AI33" s="73"/>
      <c r="AJ33" s="73"/>
      <c r="AK33" s="73"/>
      <c r="AL33" s="73"/>
      <c r="AM33" s="73"/>
      <c r="AN33" s="73"/>
      <c r="AO33" s="71"/>
      <c r="AP33" s="259"/>
      <c r="AQ33" s="59"/>
      <c r="AR33" s="339">
        <v>15</v>
      </c>
      <c r="AS33" s="340"/>
      <c r="AT33" s="340"/>
      <c r="AU33" s="73">
        <v>15</v>
      </c>
      <c r="AV33" s="73"/>
      <c r="AW33" s="73"/>
      <c r="AX33" s="73"/>
      <c r="AY33" s="71"/>
      <c r="AZ33" s="259" t="s">
        <v>31</v>
      </c>
      <c r="BA33" s="59">
        <v>3</v>
      </c>
      <c r="BB33" s="72"/>
      <c r="BC33" s="73"/>
      <c r="BD33" s="73"/>
      <c r="BE33" s="73"/>
      <c r="BF33" s="73"/>
      <c r="BG33" s="73"/>
      <c r="BH33" s="73"/>
      <c r="BI33" s="71"/>
      <c r="BJ33" s="259"/>
      <c r="BK33" s="59"/>
      <c r="BL33" s="72"/>
      <c r="BM33" s="73"/>
      <c r="BN33" s="73"/>
      <c r="BO33" s="73"/>
      <c r="BP33" s="73"/>
      <c r="BQ33" s="73"/>
      <c r="BR33" s="73"/>
      <c r="BS33" s="71"/>
      <c r="BT33" s="259"/>
      <c r="BU33" s="60"/>
      <c r="BV33" s="57">
        <f t="shared" si="20"/>
        <v>3</v>
      </c>
    </row>
    <row r="34" spans="1:74" s="19" customFormat="1" ht="16.5" customHeight="1" x14ac:dyDescent="0.2">
      <c r="A34" s="7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7"/>
    </row>
    <row r="35" spans="1:74" s="46" customFormat="1" ht="22.5" customHeight="1" x14ac:dyDescent="0.2">
      <c r="A35" s="39" t="s">
        <v>54</v>
      </c>
      <c r="B35" s="78" t="s">
        <v>130</v>
      </c>
      <c r="C35" s="79"/>
      <c r="D35" s="195"/>
      <c r="E35" s="199">
        <f t="shared" ref="E35:AO35" si="21">SUM(E36:E46)</f>
        <v>675</v>
      </c>
      <c r="F35" s="80">
        <f t="shared" si="21"/>
        <v>150</v>
      </c>
      <c r="G35" s="80">
        <f t="shared" si="21"/>
        <v>120</v>
      </c>
      <c r="H35" s="80">
        <f t="shared" si="21"/>
        <v>0</v>
      </c>
      <c r="I35" s="67">
        <f t="shared" si="21"/>
        <v>405</v>
      </c>
      <c r="J35" s="67">
        <f t="shared" si="21"/>
        <v>0</v>
      </c>
      <c r="K35" s="67">
        <f t="shared" si="21"/>
        <v>0</v>
      </c>
      <c r="L35" s="67">
        <f t="shared" si="21"/>
        <v>0</v>
      </c>
      <c r="M35" s="67">
        <f t="shared" si="21"/>
        <v>0</v>
      </c>
      <c r="N35" s="67">
        <f t="shared" si="21"/>
        <v>45</v>
      </c>
      <c r="O35" s="67">
        <f t="shared" si="21"/>
        <v>45</v>
      </c>
      <c r="P35" s="67">
        <f t="shared" si="21"/>
        <v>0</v>
      </c>
      <c r="Q35" s="67">
        <f t="shared" si="21"/>
        <v>105</v>
      </c>
      <c r="R35" s="67">
        <f t="shared" si="21"/>
        <v>0</v>
      </c>
      <c r="S35" s="67">
        <f t="shared" si="21"/>
        <v>0</v>
      </c>
      <c r="T35" s="67">
        <f t="shared" si="21"/>
        <v>0</v>
      </c>
      <c r="U35" s="67">
        <f t="shared" si="21"/>
        <v>0</v>
      </c>
      <c r="V35" s="67">
        <f t="shared" si="21"/>
        <v>0</v>
      </c>
      <c r="W35" s="67">
        <f t="shared" si="21"/>
        <v>15</v>
      </c>
      <c r="X35" s="67">
        <f t="shared" si="21"/>
        <v>15</v>
      </c>
      <c r="Y35" s="67">
        <f t="shared" si="21"/>
        <v>0</v>
      </c>
      <c r="Z35" s="67">
        <f t="shared" si="21"/>
        <v>0</v>
      </c>
      <c r="AA35" s="67">
        <f t="shared" si="21"/>
        <v>45</v>
      </c>
      <c r="AB35" s="67">
        <f t="shared" si="21"/>
        <v>0</v>
      </c>
      <c r="AC35" s="67">
        <f t="shared" si="21"/>
        <v>0</v>
      </c>
      <c r="AD35" s="67">
        <f t="shared" si="21"/>
        <v>0</v>
      </c>
      <c r="AE35" s="67">
        <f t="shared" si="21"/>
        <v>0</v>
      </c>
      <c r="AF35" s="67">
        <f t="shared" si="21"/>
        <v>0</v>
      </c>
      <c r="AG35" s="67">
        <f t="shared" si="21"/>
        <v>4</v>
      </c>
      <c r="AH35" s="67">
        <f t="shared" si="21"/>
        <v>15</v>
      </c>
      <c r="AI35" s="67">
        <f t="shared" si="21"/>
        <v>15</v>
      </c>
      <c r="AJ35" s="67">
        <f t="shared" si="21"/>
        <v>0</v>
      </c>
      <c r="AK35" s="67">
        <f t="shared" si="21"/>
        <v>75</v>
      </c>
      <c r="AL35" s="67">
        <f t="shared" si="21"/>
        <v>0</v>
      </c>
      <c r="AM35" s="67">
        <f t="shared" si="21"/>
        <v>0</v>
      </c>
      <c r="AN35" s="67">
        <f t="shared" si="21"/>
        <v>0</v>
      </c>
      <c r="AO35" s="67">
        <f t="shared" si="21"/>
        <v>0</v>
      </c>
      <c r="AP35" s="44">
        <f>COUNTIF(AP36:AP46,"E")</f>
        <v>1</v>
      </c>
      <c r="AQ35" s="69">
        <f t="shared" ref="AQ35:AY35" si="22">SUM(AQ36:AQ46)</f>
        <v>8</v>
      </c>
      <c r="AR35" s="67">
        <f t="shared" si="22"/>
        <v>30</v>
      </c>
      <c r="AS35" s="67">
        <f t="shared" si="22"/>
        <v>30</v>
      </c>
      <c r="AT35" s="67">
        <f t="shared" si="22"/>
        <v>0</v>
      </c>
      <c r="AU35" s="67">
        <f t="shared" si="22"/>
        <v>105</v>
      </c>
      <c r="AV35" s="67">
        <f t="shared" si="22"/>
        <v>0</v>
      </c>
      <c r="AW35" s="67">
        <f t="shared" si="22"/>
        <v>0</v>
      </c>
      <c r="AX35" s="67">
        <f t="shared" si="22"/>
        <v>0</v>
      </c>
      <c r="AY35" s="67">
        <f t="shared" si="22"/>
        <v>0</v>
      </c>
      <c r="AZ35" s="44">
        <f>COUNTIF(AZ36:AZ46,"E")</f>
        <v>1</v>
      </c>
      <c r="BA35" s="69">
        <f t="shared" ref="BA35:BI35" si="23">SUM(BA36:BA46)</f>
        <v>12</v>
      </c>
      <c r="BB35" s="67">
        <f t="shared" si="23"/>
        <v>15</v>
      </c>
      <c r="BC35" s="67">
        <f t="shared" si="23"/>
        <v>15</v>
      </c>
      <c r="BD35" s="67">
        <f t="shared" si="23"/>
        <v>0</v>
      </c>
      <c r="BE35" s="67">
        <f t="shared" si="23"/>
        <v>0</v>
      </c>
      <c r="BF35" s="67">
        <f t="shared" si="23"/>
        <v>0</v>
      </c>
      <c r="BG35" s="67">
        <f t="shared" si="23"/>
        <v>0</v>
      </c>
      <c r="BH35" s="67">
        <f t="shared" si="23"/>
        <v>0</v>
      </c>
      <c r="BI35" s="67">
        <f t="shared" si="23"/>
        <v>0</v>
      </c>
      <c r="BJ35" s="44">
        <f>COUNTIF(BJ36:BJ46,"E")</f>
        <v>1</v>
      </c>
      <c r="BK35" s="69">
        <f t="shared" ref="BK35:BS35" si="24">SUM(BK36:BK46)</f>
        <v>3</v>
      </c>
      <c r="BL35" s="67">
        <f t="shared" si="24"/>
        <v>30</v>
      </c>
      <c r="BM35" s="67">
        <f t="shared" si="24"/>
        <v>15</v>
      </c>
      <c r="BN35" s="67">
        <f t="shared" si="24"/>
        <v>0</v>
      </c>
      <c r="BO35" s="67">
        <f t="shared" si="24"/>
        <v>75</v>
      </c>
      <c r="BP35" s="67">
        <f t="shared" si="24"/>
        <v>0</v>
      </c>
      <c r="BQ35" s="67">
        <f t="shared" si="24"/>
        <v>0</v>
      </c>
      <c r="BR35" s="67">
        <f t="shared" si="24"/>
        <v>0</v>
      </c>
      <c r="BS35" s="67">
        <f t="shared" si="24"/>
        <v>0</v>
      </c>
      <c r="BT35" s="44">
        <f>COUNTIF(BT36:BT46,"E")</f>
        <v>1</v>
      </c>
      <c r="BU35" s="69">
        <f>SUM(BU36:BU46)</f>
        <v>9</v>
      </c>
      <c r="BV35" s="70">
        <f>SUM(BV36:BV46)</f>
        <v>51</v>
      </c>
    </row>
    <row r="36" spans="1:74" s="19" customFormat="1" ht="12.75" x14ac:dyDescent="0.2">
      <c r="A36" s="179" t="s">
        <v>62</v>
      </c>
      <c r="B36" s="272" t="s">
        <v>158</v>
      </c>
      <c r="C36" s="327" t="s">
        <v>44</v>
      </c>
      <c r="D36" s="215"/>
      <c r="E36" s="198">
        <f t="shared" ref="E36:E46" si="25">SUM(F36:M36)</f>
        <v>90</v>
      </c>
      <c r="F36" s="47">
        <f t="shared" ref="F36:M46" si="26">SUM(N36+X36+AH36+AR36+BB36+BL36)</f>
        <v>30</v>
      </c>
      <c r="G36" s="47">
        <f t="shared" si="26"/>
        <v>30</v>
      </c>
      <c r="H36" s="47">
        <f t="shared" si="26"/>
        <v>0</v>
      </c>
      <c r="I36" s="47">
        <f t="shared" si="26"/>
        <v>30</v>
      </c>
      <c r="J36" s="47">
        <f t="shared" si="26"/>
        <v>0</v>
      </c>
      <c r="K36" s="47">
        <f t="shared" si="26"/>
        <v>0</v>
      </c>
      <c r="L36" s="47">
        <f t="shared" si="26"/>
        <v>0</v>
      </c>
      <c r="M36" s="47">
        <f t="shared" si="26"/>
        <v>0</v>
      </c>
      <c r="N36" s="48">
        <v>30</v>
      </c>
      <c r="O36" s="49">
        <v>30</v>
      </c>
      <c r="P36" s="291"/>
      <c r="Q36" s="291">
        <v>30</v>
      </c>
      <c r="R36" s="291"/>
      <c r="S36" s="49"/>
      <c r="T36" s="49"/>
      <c r="U36" s="71"/>
      <c r="V36" s="259" t="s">
        <v>31</v>
      </c>
      <c r="W36" s="55">
        <v>7</v>
      </c>
      <c r="X36" s="48"/>
      <c r="Y36" s="49"/>
      <c r="Z36" s="49"/>
      <c r="AA36" s="49"/>
      <c r="AB36" s="49"/>
      <c r="AC36" s="49"/>
      <c r="AD36" s="49"/>
      <c r="AE36" s="71"/>
      <c r="AF36" s="259"/>
      <c r="AG36" s="55"/>
      <c r="AH36" s="48"/>
      <c r="AI36" s="49"/>
      <c r="AJ36" s="49"/>
      <c r="AK36" s="49"/>
      <c r="AL36" s="49"/>
      <c r="AM36" s="49"/>
      <c r="AN36" s="49"/>
      <c r="AO36" s="71"/>
      <c r="AP36" s="259"/>
      <c r="AQ36" s="55"/>
      <c r="AR36" s="48"/>
      <c r="AS36" s="49"/>
      <c r="AT36" s="49"/>
      <c r="AU36" s="49"/>
      <c r="AV36" s="49"/>
      <c r="AW36" s="49"/>
      <c r="AX36" s="49"/>
      <c r="AY36" s="71"/>
      <c r="AZ36" s="259"/>
      <c r="BA36" s="55"/>
      <c r="BB36" s="48"/>
      <c r="BC36" s="49"/>
      <c r="BD36" s="49"/>
      <c r="BE36" s="49"/>
      <c r="BF36" s="49"/>
      <c r="BG36" s="49"/>
      <c r="BH36" s="49"/>
      <c r="BI36" s="71"/>
      <c r="BJ36" s="259"/>
      <c r="BK36" s="55"/>
      <c r="BL36" s="48"/>
      <c r="BM36" s="49"/>
      <c r="BN36" s="49"/>
      <c r="BO36" s="49"/>
      <c r="BP36" s="49"/>
      <c r="BQ36" s="49"/>
      <c r="BR36" s="49"/>
      <c r="BS36" s="71"/>
      <c r="BT36" s="259"/>
      <c r="BU36" s="56"/>
      <c r="BV36" s="57">
        <f t="shared" ref="BV36:BV46" si="27">(BU36+BK36+BA36+AQ36+AG36+W36)</f>
        <v>7</v>
      </c>
    </row>
    <row r="37" spans="1:74" s="19" customFormat="1" ht="12.75" x14ac:dyDescent="0.2">
      <c r="A37" s="356" t="s">
        <v>63</v>
      </c>
      <c r="B37" s="244" t="s">
        <v>127</v>
      </c>
      <c r="C37" s="328" t="s">
        <v>44</v>
      </c>
      <c r="D37" s="202"/>
      <c r="E37" s="198">
        <f t="shared" si="25"/>
        <v>45</v>
      </c>
      <c r="F37" s="47">
        <f t="shared" si="26"/>
        <v>15</v>
      </c>
      <c r="G37" s="47">
        <f t="shared" si="26"/>
        <v>0</v>
      </c>
      <c r="H37" s="47">
        <f t="shared" si="26"/>
        <v>0</v>
      </c>
      <c r="I37" s="47">
        <f t="shared" si="26"/>
        <v>30</v>
      </c>
      <c r="J37" s="47">
        <f t="shared" si="26"/>
        <v>0</v>
      </c>
      <c r="K37" s="47">
        <f t="shared" si="26"/>
        <v>0</v>
      </c>
      <c r="L37" s="47">
        <f t="shared" si="26"/>
        <v>0</v>
      </c>
      <c r="M37" s="47">
        <f t="shared" si="26"/>
        <v>0</v>
      </c>
      <c r="N37" s="48">
        <v>15</v>
      </c>
      <c r="O37" s="49"/>
      <c r="P37" s="291"/>
      <c r="Q37" s="291">
        <v>30</v>
      </c>
      <c r="R37" s="291"/>
      <c r="S37" s="49"/>
      <c r="T37" s="49"/>
      <c r="U37" s="71"/>
      <c r="V37" s="259" t="s">
        <v>31</v>
      </c>
      <c r="W37" s="55">
        <v>4</v>
      </c>
      <c r="X37" s="72"/>
      <c r="Y37" s="73"/>
      <c r="Z37" s="73"/>
      <c r="AA37" s="73"/>
      <c r="AB37" s="73"/>
      <c r="AC37" s="73"/>
      <c r="AD37" s="73"/>
      <c r="AE37" s="71"/>
      <c r="AF37" s="259"/>
      <c r="AG37" s="55"/>
      <c r="AH37" s="72"/>
      <c r="AI37" s="73"/>
      <c r="AJ37" s="73"/>
      <c r="AK37" s="73"/>
      <c r="AL37" s="73"/>
      <c r="AM37" s="73"/>
      <c r="AN37" s="73"/>
      <c r="AO37" s="71"/>
      <c r="AP37" s="260"/>
      <c r="AQ37" s="214"/>
      <c r="AR37" s="48"/>
      <c r="AS37" s="49"/>
      <c r="AT37" s="49"/>
      <c r="AU37" s="49"/>
      <c r="AV37" s="49"/>
      <c r="AW37" s="49"/>
      <c r="AX37" s="49"/>
      <c r="AY37" s="71"/>
      <c r="AZ37" s="259"/>
      <c r="BA37" s="55"/>
      <c r="BB37" s="48"/>
      <c r="BC37" s="49"/>
      <c r="BD37" s="49"/>
      <c r="BE37" s="49"/>
      <c r="BF37" s="49"/>
      <c r="BG37" s="49"/>
      <c r="BH37" s="49"/>
      <c r="BI37" s="71"/>
      <c r="BJ37" s="259"/>
      <c r="BK37" s="55"/>
      <c r="BL37" s="48"/>
      <c r="BM37" s="49"/>
      <c r="BN37" s="49"/>
      <c r="BO37" s="49"/>
      <c r="BP37" s="49"/>
      <c r="BQ37" s="49"/>
      <c r="BR37" s="49"/>
      <c r="BS37" s="71"/>
      <c r="BT37" s="259"/>
      <c r="BU37" s="56"/>
      <c r="BV37" s="57">
        <f t="shared" si="27"/>
        <v>4</v>
      </c>
    </row>
    <row r="38" spans="1:74" s="19" customFormat="1" ht="12.75" x14ac:dyDescent="0.2">
      <c r="A38" s="181" t="s">
        <v>64</v>
      </c>
      <c r="B38" s="246" t="s">
        <v>159</v>
      </c>
      <c r="C38" s="297" t="s">
        <v>44</v>
      </c>
      <c r="D38" s="205"/>
      <c r="E38" s="198">
        <f t="shared" si="25"/>
        <v>105</v>
      </c>
      <c r="F38" s="47">
        <f t="shared" si="26"/>
        <v>0</v>
      </c>
      <c r="G38" s="47">
        <f t="shared" si="26"/>
        <v>15</v>
      </c>
      <c r="H38" s="47">
        <f t="shared" si="26"/>
        <v>0</v>
      </c>
      <c r="I38" s="47">
        <f t="shared" si="26"/>
        <v>90</v>
      </c>
      <c r="J38" s="47">
        <f t="shared" si="26"/>
        <v>0</v>
      </c>
      <c r="K38" s="47">
        <f t="shared" si="26"/>
        <v>0</v>
      </c>
      <c r="L38" s="47">
        <f t="shared" si="26"/>
        <v>0</v>
      </c>
      <c r="M38" s="47">
        <f t="shared" si="26"/>
        <v>0</v>
      </c>
      <c r="N38" s="48"/>
      <c r="O38" s="49">
        <v>15</v>
      </c>
      <c r="P38" s="291"/>
      <c r="Q38" s="291">
        <v>45</v>
      </c>
      <c r="R38" s="291"/>
      <c r="S38" s="49"/>
      <c r="T38" s="49"/>
      <c r="U38" s="71"/>
      <c r="V38" s="259" t="s">
        <v>30</v>
      </c>
      <c r="W38" s="55">
        <v>4</v>
      </c>
      <c r="X38" s="341"/>
      <c r="Y38" s="342"/>
      <c r="Z38" s="342"/>
      <c r="AA38" s="342">
        <v>45</v>
      </c>
      <c r="AB38" s="342"/>
      <c r="AC38" s="154"/>
      <c r="AD38" s="154"/>
      <c r="AE38" s="155"/>
      <c r="AF38" s="259" t="s">
        <v>30</v>
      </c>
      <c r="AG38" s="55">
        <v>3</v>
      </c>
      <c r="AH38" s="341"/>
      <c r="AI38" s="342"/>
      <c r="AJ38" s="342"/>
      <c r="AK38" s="342"/>
      <c r="AL38" s="342"/>
      <c r="AM38" s="154"/>
      <c r="AN38" s="154"/>
      <c r="AO38" s="155"/>
      <c r="AP38" s="261"/>
      <c r="AQ38" s="140"/>
      <c r="AR38" s="48"/>
      <c r="AS38" s="49"/>
      <c r="AT38" s="49"/>
      <c r="AU38" s="49"/>
      <c r="AV38" s="49"/>
      <c r="AW38" s="49"/>
      <c r="AX38" s="49"/>
      <c r="AY38" s="71"/>
      <c r="AZ38" s="259"/>
      <c r="BA38" s="55"/>
      <c r="BB38" s="48"/>
      <c r="BC38" s="49"/>
      <c r="BD38" s="49"/>
      <c r="BE38" s="49"/>
      <c r="BF38" s="49"/>
      <c r="BG38" s="49"/>
      <c r="BH38" s="49"/>
      <c r="BI38" s="71"/>
      <c r="BJ38" s="259"/>
      <c r="BK38" s="55"/>
      <c r="BL38" s="48"/>
      <c r="BM38" s="49"/>
      <c r="BN38" s="49"/>
      <c r="BO38" s="49"/>
      <c r="BP38" s="49"/>
      <c r="BQ38" s="49"/>
      <c r="BR38" s="49"/>
      <c r="BS38" s="71"/>
      <c r="BT38" s="259"/>
      <c r="BU38" s="56"/>
      <c r="BV38" s="57">
        <f t="shared" si="27"/>
        <v>7</v>
      </c>
    </row>
    <row r="39" spans="1:74" s="19" customFormat="1" ht="12.75" x14ac:dyDescent="0.2">
      <c r="A39" s="356" t="s">
        <v>65</v>
      </c>
      <c r="B39" s="247" t="s">
        <v>67</v>
      </c>
      <c r="C39" s="331"/>
      <c r="D39" s="203"/>
      <c r="E39" s="198">
        <f>SUM(F39:M39)</f>
        <v>15</v>
      </c>
      <c r="F39" s="47">
        <f t="shared" si="26"/>
        <v>15</v>
      </c>
      <c r="G39" s="47">
        <f t="shared" si="26"/>
        <v>0</v>
      </c>
      <c r="H39" s="47">
        <f t="shared" si="26"/>
        <v>0</v>
      </c>
      <c r="I39" s="47">
        <f t="shared" si="26"/>
        <v>0</v>
      </c>
      <c r="J39" s="47">
        <f t="shared" si="26"/>
        <v>0</v>
      </c>
      <c r="K39" s="47">
        <f t="shared" si="26"/>
        <v>0</v>
      </c>
      <c r="L39" s="47">
        <f t="shared" si="26"/>
        <v>0</v>
      </c>
      <c r="M39" s="47">
        <f t="shared" si="26"/>
        <v>0</v>
      </c>
      <c r="N39" s="48"/>
      <c r="O39" s="49"/>
      <c r="P39" s="291"/>
      <c r="Q39" s="291"/>
      <c r="R39" s="291"/>
      <c r="S39" s="49"/>
      <c r="T39" s="49"/>
      <c r="U39" s="71"/>
      <c r="V39" s="259"/>
      <c r="W39" s="55"/>
      <c r="X39" s="320">
        <v>15</v>
      </c>
      <c r="Y39" s="291"/>
      <c r="Z39" s="291"/>
      <c r="AA39" s="291"/>
      <c r="AB39" s="291"/>
      <c r="AC39" s="49"/>
      <c r="AD39" s="49"/>
      <c r="AE39" s="71"/>
      <c r="AF39" s="259" t="s">
        <v>30</v>
      </c>
      <c r="AG39" s="55">
        <v>1</v>
      </c>
      <c r="AH39" s="320"/>
      <c r="AI39" s="291"/>
      <c r="AJ39" s="291"/>
      <c r="AK39" s="291"/>
      <c r="AL39" s="291"/>
      <c r="AM39" s="49"/>
      <c r="AN39" s="49"/>
      <c r="AO39" s="71"/>
      <c r="AP39" s="259"/>
      <c r="AQ39" s="55"/>
      <c r="AR39" s="48"/>
      <c r="AS39" s="49"/>
      <c r="AT39" s="49"/>
      <c r="AU39" s="49"/>
      <c r="AV39" s="49"/>
      <c r="AW39" s="49"/>
      <c r="AX39" s="49"/>
      <c r="AY39" s="71"/>
      <c r="AZ39" s="259"/>
      <c r="BA39" s="55"/>
      <c r="BB39" s="48"/>
      <c r="BC39" s="49"/>
      <c r="BD39" s="49"/>
      <c r="BE39" s="49"/>
      <c r="BF39" s="49"/>
      <c r="BG39" s="49"/>
      <c r="BH39" s="49"/>
      <c r="BI39" s="71"/>
      <c r="BJ39" s="259"/>
      <c r="BK39" s="55"/>
      <c r="BL39" s="48"/>
      <c r="BM39" s="49"/>
      <c r="BN39" s="49"/>
      <c r="BO39" s="49"/>
      <c r="BP39" s="49"/>
      <c r="BQ39" s="49"/>
      <c r="BR39" s="49"/>
      <c r="BS39" s="71"/>
      <c r="BT39" s="259"/>
      <c r="BU39" s="56"/>
      <c r="BV39" s="57">
        <f>(BU39+BK39+BA39+AQ39+AG39+W39)</f>
        <v>1</v>
      </c>
    </row>
    <row r="40" spans="1:74" s="19" customFormat="1" ht="12.75" x14ac:dyDescent="0.2">
      <c r="A40" s="356" t="s">
        <v>66</v>
      </c>
      <c r="B40" s="273" t="s">
        <v>61</v>
      </c>
      <c r="C40" s="330" t="s">
        <v>44</v>
      </c>
      <c r="D40" s="205"/>
      <c r="E40" s="198">
        <f t="shared" si="25"/>
        <v>45</v>
      </c>
      <c r="F40" s="47">
        <f t="shared" si="26"/>
        <v>15</v>
      </c>
      <c r="G40" s="47">
        <f t="shared" si="26"/>
        <v>0</v>
      </c>
      <c r="H40" s="47">
        <f t="shared" si="26"/>
        <v>0</v>
      </c>
      <c r="I40" s="47">
        <f t="shared" si="26"/>
        <v>30</v>
      </c>
      <c r="J40" s="47">
        <f t="shared" si="26"/>
        <v>0</v>
      </c>
      <c r="K40" s="47">
        <f t="shared" si="26"/>
        <v>0</v>
      </c>
      <c r="L40" s="47">
        <f t="shared" si="26"/>
        <v>0</v>
      </c>
      <c r="M40" s="47">
        <f t="shared" si="26"/>
        <v>0</v>
      </c>
      <c r="N40" s="48"/>
      <c r="O40" s="49"/>
      <c r="P40" s="49"/>
      <c r="Q40" s="49"/>
      <c r="R40" s="49"/>
      <c r="S40" s="49"/>
      <c r="T40" s="49"/>
      <c r="U40" s="71"/>
      <c r="V40" s="259"/>
      <c r="W40" s="55"/>
      <c r="X40" s="320"/>
      <c r="Y40" s="291"/>
      <c r="Z40" s="291"/>
      <c r="AA40" s="291"/>
      <c r="AB40" s="291"/>
      <c r="AC40" s="49"/>
      <c r="AD40" s="49"/>
      <c r="AE40" s="71"/>
      <c r="AF40" s="259"/>
      <c r="AG40" s="55"/>
      <c r="AH40" s="320">
        <v>15</v>
      </c>
      <c r="AI40" s="291"/>
      <c r="AJ40" s="291"/>
      <c r="AK40" s="291">
        <v>30</v>
      </c>
      <c r="AL40" s="291"/>
      <c r="AM40" s="49"/>
      <c r="AN40" s="49"/>
      <c r="AO40" s="71"/>
      <c r="AP40" s="259" t="s">
        <v>31</v>
      </c>
      <c r="AQ40" s="55">
        <v>4</v>
      </c>
      <c r="AR40" s="320"/>
      <c r="AS40" s="291"/>
      <c r="AT40" s="291"/>
      <c r="AU40" s="291"/>
      <c r="AV40" s="291"/>
      <c r="AW40" s="291"/>
      <c r="AX40" s="49"/>
      <c r="AY40" s="71"/>
      <c r="AZ40" s="259"/>
      <c r="BA40" s="55"/>
      <c r="BB40" s="48"/>
      <c r="BC40" s="49"/>
      <c r="BD40" s="49"/>
      <c r="BE40" s="49"/>
      <c r="BF40" s="49"/>
      <c r="BG40" s="49"/>
      <c r="BH40" s="49"/>
      <c r="BI40" s="71"/>
      <c r="BJ40" s="259"/>
      <c r="BK40" s="55"/>
      <c r="BL40" s="48"/>
      <c r="BM40" s="49"/>
      <c r="BN40" s="49"/>
      <c r="BO40" s="49"/>
      <c r="BP40" s="49"/>
      <c r="BQ40" s="49"/>
      <c r="BR40" s="49"/>
      <c r="BS40" s="71"/>
      <c r="BT40" s="259"/>
      <c r="BU40" s="56"/>
      <c r="BV40" s="57">
        <f t="shared" si="27"/>
        <v>4</v>
      </c>
    </row>
    <row r="41" spans="1:74" s="19" customFormat="1" ht="12.75" x14ac:dyDescent="0.2">
      <c r="A41" s="356" t="s">
        <v>68</v>
      </c>
      <c r="B41" s="246" t="s">
        <v>58</v>
      </c>
      <c r="C41" s="169" t="s">
        <v>44</v>
      </c>
      <c r="D41" s="206"/>
      <c r="E41" s="198">
        <f>SUM(F41:M41)</f>
        <v>105</v>
      </c>
      <c r="F41" s="47">
        <f t="shared" si="26"/>
        <v>0</v>
      </c>
      <c r="G41" s="47">
        <f t="shared" si="26"/>
        <v>15</v>
      </c>
      <c r="H41" s="47">
        <f t="shared" si="26"/>
        <v>0</v>
      </c>
      <c r="I41" s="47">
        <f t="shared" si="26"/>
        <v>90</v>
      </c>
      <c r="J41" s="47">
        <f t="shared" si="26"/>
        <v>0</v>
      </c>
      <c r="K41" s="47">
        <f t="shared" si="26"/>
        <v>0</v>
      </c>
      <c r="L41" s="47">
        <f t="shared" si="26"/>
        <v>0</v>
      </c>
      <c r="M41" s="47">
        <f t="shared" si="26"/>
        <v>0</v>
      </c>
      <c r="N41" s="48"/>
      <c r="O41" s="49"/>
      <c r="P41" s="49"/>
      <c r="Q41" s="49"/>
      <c r="R41" s="49"/>
      <c r="S41" s="49"/>
      <c r="T41" s="49"/>
      <c r="U41" s="71"/>
      <c r="V41" s="259"/>
      <c r="W41" s="55"/>
      <c r="X41" s="320"/>
      <c r="Y41" s="291"/>
      <c r="Z41" s="291"/>
      <c r="AA41" s="291"/>
      <c r="AB41" s="291"/>
      <c r="AC41" s="49"/>
      <c r="AD41" s="49"/>
      <c r="AE41" s="71"/>
      <c r="AF41" s="259"/>
      <c r="AG41" s="55"/>
      <c r="AH41" s="320"/>
      <c r="AI41" s="291">
        <v>15</v>
      </c>
      <c r="AJ41" s="291"/>
      <c r="AK41" s="291">
        <v>45</v>
      </c>
      <c r="AL41" s="291"/>
      <c r="AM41" s="49"/>
      <c r="AN41" s="49"/>
      <c r="AO41" s="71"/>
      <c r="AP41" s="259" t="s">
        <v>30</v>
      </c>
      <c r="AQ41" s="55">
        <v>4</v>
      </c>
      <c r="AR41" s="320"/>
      <c r="AS41" s="291"/>
      <c r="AT41" s="291"/>
      <c r="AU41" s="291">
        <v>45</v>
      </c>
      <c r="AV41" s="291"/>
      <c r="AW41" s="291"/>
      <c r="AX41" s="49"/>
      <c r="AY41" s="71"/>
      <c r="AZ41" s="259" t="s">
        <v>30</v>
      </c>
      <c r="BA41" s="55">
        <v>3</v>
      </c>
      <c r="BB41" s="48"/>
      <c r="BC41" s="49"/>
      <c r="BD41" s="49"/>
      <c r="BE41" s="49"/>
      <c r="BF41" s="49"/>
      <c r="BG41" s="49"/>
      <c r="BH41" s="49"/>
      <c r="BI41" s="71"/>
      <c r="BJ41" s="259"/>
      <c r="BK41" s="55"/>
      <c r="BL41" s="48"/>
      <c r="BM41" s="49"/>
      <c r="BN41" s="49"/>
      <c r="BO41" s="49"/>
      <c r="BP41" s="49"/>
      <c r="BQ41" s="49"/>
      <c r="BR41" s="49"/>
      <c r="BS41" s="71"/>
      <c r="BT41" s="259"/>
      <c r="BU41" s="56"/>
      <c r="BV41" s="57">
        <f>(BU41+BK41+BA41+AQ41+AG41+W41)</f>
        <v>7</v>
      </c>
    </row>
    <row r="42" spans="1:74" s="19" customFormat="1" ht="12.75" x14ac:dyDescent="0.2">
      <c r="A42" s="181" t="s">
        <v>69</v>
      </c>
      <c r="B42" s="247" t="s">
        <v>160</v>
      </c>
      <c r="C42" s="296" t="s">
        <v>44</v>
      </c>
      <c r="D42" s="333"/>
      <c r="E42" s="198">
        <f>SUM(F42:M42)</f>
        <v>60</v>
      </c>
      <c r="F42" s="47">
        <f t="shared" si="26"/>
        <v>0</v>
      </c>
      <c r="G42" s="47">
        <f t="shared" si="26"/>
        <v>15</v>
      </c>
      <c r="H42" s="47">
        <f t="shared" si="26"/>
        <v>0</v>
      </c>
      <c r="I42" s="47">
        <f t="shared" si="26"/>
        <v>45</v>
      </c>
      <c r="J42" s="47">
        <f t="shared" si="26"/>
        <v>0</v>
      </c>
      <c r="K42" s="47">
        <f t="shared" si="26"/>
        <v>0</v>
      </c>
      <c r="L42" s="47">
        <f t="shared" si="26"/>
        <v>0</v>
      </c>
      <c r="M42" s="47">
        <f t="shared" si="26"/>
        <v>0</v>
      </c>
      <c r="N42" s="48"/>
      <c r="O42" s="49"/>
      <c r="P42" s="49"/>
      <c r="Q42" s="49"/>
      <c r="R42" s="49"/>
      <c r="S42" s="49"/>
      <c r="T42" s="49"/>
      <c r="U42" s="71"/>
      <c r="V42" s="259"/>
      <c r="W42" s="55"/>
      <c r="X42" s="320"/>
      <c r="Y42" s="291"/>
      <c r="Z42" s="291"/>
      <c r="AA42" s="291"/>
      <c r="AB42" s="291"/>
      <c r="AC42" s="49"/>
      <c r="AD42" s="49"/>
      <c r="AE42" s="71"/>
      <c r="AF42" s="259"/>
      <c r="AG42" s="55"/>
      <c r="AH42" s="72"/>
      <c r="AI42" s="73"/>
      <c r="AJ42" s="73"/>
      <c r="AK42" s="73"/>
      <c r="AL42" s="73"/>
      <c r="AM42" s="73"/>
      <c r="AN42" s="73"/>
      <c r="AO42" s="71"/>
      <c r="AP42" s="260"/>
      <c r="AQ42" s="214"/>
      <c r="AR42" s="320"/>
      <c r="AS42" s="291">
        <v>15</v>
      </c>
      <c r="AT42" s="291"/>
      <c r="AU42" s="291">
        <v>45</v>
      </c>
      <c r="AV42" s="291"/>
      <c r="AW42" s="291"/>
      <c r="AX42" s="49"/>
      <c r="AY42" s="71"/>
      <c r="AZ42" s="259" t="s">
        <v>30</v>
      </c>
      <c r="BA42" s="55">
        <v>4</v>
      </c>
      <c r="BB42" s="48"/>
      <c r="BC42" s="49"/>
      <c r="BD42" s="49"/>
      <c r="BE42" s="49"/>
      <c r="BF42" s="49"/>
      <c r="BG42" s="49"/>
      <c r="BH42" s="49"/>
      <c r="BI42" s="71"/>
      <c r="BJ42" s="259"/>
      <c r="BK42" s="55"/>
      <c r="BL42" s="48"/>
      <c r="BM42" s="49"/>
      <c r="BN42" s="49"/>
      <c r="BO42" s="49"/>
      <c r="BP42" s="49"/>
      <c r="BQ42" s="49"/>
      <c r="BR42" s="49"/>
      <c r="BS42" s="71"/>
      <c r="BT42" s="259"/>
      <c r="BU42" s="56"/>
      <c r="BV42" s="57">
        <f>(BU42+BK42+BA42+AQ42+AG42+W42)</f>
        <v>4</v>
      </c>
    </row>
    <row r="43" spans="1:74" s="19" customFormat="1" ht="12.75" x14ac:dyDescent="0.2">
      <c r="A43" s="181" t="s">
        <v>70</v>
      </c>
      <c r="B43" s="253" t="s">
        <v>161</v>
      </c>
      <c r="C43" s="169" t="s">
        <v>44</v>
      </c>
      <c r="D43" s="206"/>
      <c r="E43" s="198">
        <f t="shared" si="25"/>
        <v>60</v>
      </c>
      <c r="F43" s="47">
        <f t="shared" si="26"/>
        <v>30</v>
      </c>
      <c r="G43" s="47">
        <f t="shared" si="26"/>
        <v>15</v>
      </c>
      <c r="H43" s="47">
        <f t="shared" si="26"/>
        <v>0</v>
      </c>
      <c r="I43" s="47">
        <f t="shared" si="26"/>
        <v>15</v>
      </c>
      <c r="J43" s="47">
        <f t="shared" si="26"/>
        <v>0</v>
      </c>
      <c r="K43" s="47">
        <f t="shared" si="26"/>
        <v>0</v>
      </c>
      <c r="L43" s="47">
        <f t="shared" si="26"/>
        <v>0</v>
      </c>
      <c r="M43" s="47">
        <f t="shared" si="26"/>
        <v>0</v>
      </c>
      <c r="N43" s="48"/>
      <c r="O43" s="49"/>
      <c r="P43" s="49"/>
      <c r="Q43" s="49"/>
      <c r="R43" s="49"/>
      <c r="S43" s="49"/>
      <c r="T43" s="49"/>
      <c r="U43" s="71"/>
      <c r="V43" s="259"/>
      <c r="W43" s="59"/>
      <c r="X43" s="320"/>
      <c r="Y43" s="291"/>
      <c r="Z43" s="291"/>
      <c r="AA43" s="291"/>
      <c r="AB43" s="291"/>
      <c r="AC43" s="49"/>
      <c r="AD43" s="49"/>
      <c r="AE43" s="71"/>
      <c r="AF43" s="259"/>
      <c r="AG43" s="59"/>
      <c r="AH43" s="48"/>
      <c r="AI43" s="49"/>
      <c r="AJ43" s="49"/>
      <c r="AK43" s="49"/>
      <c r="AL43" s="49"/>
      <c r="AM43" s="49"/>
      <c r="AN43" s="49"/>
      <c r="AO43" s="71"/>
      <c r="AP43" s="259"/>
      <c r="AQ43" s="55"/>
      <c r="AR43" s="320">
        <v>30</v>
      </c>
      <c r="AS43" s="291">
        <v>15</v>
      </c>
      <c r="AT43" s="291"/>
      <c r="AU43" s="291">
        <v>15</v>
      </c>
      <c r="AV43" s="291"/>
      <c r="AW43" s="291"/>
      <c r="AX43" s="49"/>
      <c r="AY43" s="71"/>
      <c r="AZ43" s="259" t="s">
        <v>31</v>
      </c>
      <c r="BA43" s="55">
        <v>5</v>
      </c>
      <c r="BB43" s="48"/>
      <c r="BC43" s="49"/>
      <c r="BD43" s="49"/>
      <c r="BE43" s="49"/>
      <c r="BF43" s="49"/>
      <c r="BG43" s="49"/>
      <c r="BH43" s="49"/>
      <c r="BI43" s="71"/>
      <c r="BJ43" s="259"/>
      <c r="BK43" s="59"/>
      <c r="BL43" s="48"/>
      <c r="BM43" s="49"/>
      <c r="BN43" s="49"/>
      <c r="BO43" s="49"/>
      <c r="BP43" s="49"/>
      <c r="BQ43" s="49"/>
      <c r="BR43" s="49"/>
      <c r="BS43" s="71"/>
      <c r="BT43" s="259"/>
      <c r="BU43" s="60"/>
      <c r="BV43" s="57">
        <f t="shared" si="27"/>
        <v>5</v>
      </c>
    </row>
    <row r="44" spans="1:74" s="19" customFormat="1" ht="12.75" x14ac:dyDescent="0.2">
      <c r="A44" s="356" t="s">
        <v>71</v>
      </c>
      <c r="B44" s="254" t="s">
        <v>162</v>
      </c>
      <c r="C44" s="172" t="s">
        <v>44</v>
      </c>
      <c r="D44" s="203"/>
      <c r="E44" s="198">
        <f t="shared" si="25"/>
        <v>30</v>
      </c>
      <c r="F44" s="47">
        <f t="shared" si="26"/>
        <v>15</v>
      </c>
      <c r="G44" s="47">
        <f t="shared" si="26"/>
        <v>15</v>
      </c>
      <c r="H44" s="47">
        <f t="shared" si="26"/>
        <v>0</v>
      </c>
      <c r="I44" s="47">
        <f t="shared" si="26"/>
        <v>0</v>
      </c>
      <c r="J44" s="47">
        <f t="shared" si="26"/>
        <v>0</v>
      </c>
      <c r="K44" s="47">
        <f t="shared" si="26"/>
        <v>0</v>
      </c>
      <c r="L44" s="47">
        <f t="shared" si="26"/>
        <v>0</v>
      </c>
      <c r="M44" s="47">
        <f t="shared" si="26"/>
        <v>0</v>
      </c>
      <c r="N44" s="48"/>
      <c r="O44" s="49"/>
      <c r="P44" s="49"/>
      <c r="Q44" s="49"/>
      <c r="R44" s="49"/>
      <c r="S44" s="49"/>
      <c r="T44" s="49"/>
      <c r="U44" s="71"/>
      <c r="V44" s="259"/>
      <c r="W44" s="59"/>
      <c r="X44" s="48"/>
      <c r="Y44" s="49"/>
      <c r="Z44" s="49"/>
      <c r="AA44" s="49"/>
      <c r="AB44" s="49"/>
      <c r="AC44" s="49"/>
      <c r="AD44" s="49"/>
      <c r="AE44" s="71"/>
      <c r="AF44" s="259"/>
      <c r="AG44" s="59"/>
      <c r="AH44" s="48"/>
      <c r="AI44" s="49"/>
      <c r="AJ44" s="49"/>
      <c r="AK44" s="49"/>
      <c r="AL44" s="49"/>
      <c r="AM44" s="49"/>
      <c r="AN44" s="49"/>
      <c r="AO44" s="71"/>
      <c r="AP44" s="259"/>
      <c r="AQ44" s="55"/>
      <c r="AR44" s="48"/>
      <c r="AS44" s="49"/>
      <c r="AT44" s="49"/>
      <c r="AU44" s="49"/>
      <c r="AV44" s="49"/>
      <c r="AW44" s="49"/>
      <c r="AX44" s="49"/>
      <c r="AY44" s="71"/>
      <c r="AZ44" s="259"/>
      <c r="BA44" s="59"/>
      <c r="BB44" s="48">
        <v>15</v>
      </c>
      <c r="BC44" s="49">
        <v>15</v>
      </c>
      <c r="BD44" s="49"/>
      <c r="BE44" s="49"/>
      <c r="BF44" s="49"/>
      <c r="BG44" s="49"/>
      <c r="BH44" s="49"/>
      <c r="BI44" s="71"/>
      <c r="BJ44" s="259" t="s">
        <v>31</v>
      </c>
      <c r="BK44" s="59">
        <v>3</v>
      </c>
      <c r="BL44" s="48"/>
      <c r="BM44" s="291"/>
      <c r="BN44" s="291"/>
      <c r="BO44" s="291"/>
      <c r="BP44" s="291"/>
      <c r="BQ44" s="49"/>
      <c r="BR44" s="49"/>
      <c r="BS44" s="71"/>
      <c r="BT44" s="259"/>
      <c r="BU44" s="60"/>
      <c r="BV44" s="57">
        <f t="shared" si="27"/>
        <v>3</v>
      </c>
    </row>
    <row r="45" spans="1:74" s="19" customFormat="1" ht="12.75" x14ac:dyDescent="0.2">
      <c r="A45" s="181" t="s">
        <v>72</v>
      </c>
      <c r="B45" s="274" t="s">
        <v>73</v>
      </c>
      <c r="C45" s="172" t="s">
        <v>44</v>
      </c>
      <c r="D45" s="203"/>
      <c r="E45" s="198">
        <f t="shared" si="25"/>
        <v>75</v>
      </c>
      <c r="F45" s="47">
        <f t="shared" si="26"/>
        <v>30</v>
      </c>
      <c r="G45" s="47">
        <f t="shared" si="26"/>
        <v>0</v>
      </c>
      <c r="H45" s="47">
        <f t="shared" si="26"/>
        <v>0</v>
      </c>
      <c r="I45" s="47">
        <f t="shared" si="26"/>
        <v>45</v>
      </c>
      <c r="J45" s="47">
        <f t="shared" si="26"/>
        <v>0</v>
      </c>
      <c r="K45" s="47">
        <f t="shared" si="26"/>
        <v>0</v>
      </c>
      <c r="L45" s="47">
        <f t="shared" si="26"/>
        <v>0</v>
      </c>
      <c r="M45" s="47">
        <f t="shared" si="26"/>
        <v>0</v>
      </c>
      <c r="N45" s="48"/>
      <c r="O45" s="49"/>
      <c r="P45" s="49"/>
      <c r="Q45" s="49"/>
      <c r="R45" s="49"/>
      <c r="S45" s="49"/>
      <c r="T45" s="49"/>
      <c r="U45" s="71"/>
      <c r="V45" s="259"/>
      <c r="W45" s="59"/>
      <c r="X45" s="48"/>
      <c r="Y45" s="49"/>
      <c r="Z45" s="49"/>
      <c r="AA45" s="49"/>
      <c r="AB45" s="49"/>
      <c r="AC45" s="49"/>
      <c r="AD45" s="49"/>
      <c r="AE45" s="71"/>
      <c r="AF45" s="259"/>
      <c r="AG45" s="59"/>
      <c r="AH45" s="48"/>
      <c r="AI45" s="49"/>
      <c r="AJ45" s="49"/>
      <c r="AK45" s="49"/>
      <c r="AL45" s="49"/>
      <c r="AM45" s="49"/>
      <c r="AN45" s="49"/>
      <c r="AO45" s="71"/>
      <c r="AP45" s="259"/>
      <c r="AQ45" s="59"/>
      <c r="AR45" s="48"/>
      <c r="AS45" s="49"/>
      <c r="AT45" s="49"/>
      <c r="AU45" s="49"/>
      <c r="AV45" s="49"/>
      <c r="AW45" s="49"/>
      <c r="AX45" s="49"/>
      <c r="AY45" s="71"/>
      <c r="AZ45" s="259"/>
      <c r="BA45" s="59"/>
      <c r="BB45" s="48"/>
      <c r="BC45" s="49"/>
      <c r="BD45" s="49"/>
      <c r="BE45" s="49"/>
      <c r="BF45" s="49"/>
      <c r="BG45" s="49"/>
      <c r="BH45" s="49"/>
      <c r="BI45" s="71"/>
      <c r="BJ45" s="259"/>
      <c r="BK45" s="59"/>
      <c r="BL45" s="48">
        <v>30</v>
      </c>
      <c r="BM45" s="291"/>
      <c r="BN45" s="291"/>
      <c r="BO45" s="291">
        <v>45</v>
      </c>
      <c r="BP45" s="291"/>
      <c r="BQ45" s="49"/>
      <c r="BR45" s="49"/>
      <c r="BS45" s="71"/>
      <c r="BT45" s="259" t="s">
        <v>31</v>
      </c>
      <c r="BU45" s="60">
        <v>6</v>
      </c>
      <c r="BV45" s="57">
        <f t="shared" si="27"/>
        <v>6</v>
      </c>
    </row>
    <row r="46" spans="1:74" s="19" customFormat="1" ht="12.75" x14ac:dyDescent="0.2">
      <c r="A46" s="182" t="s">
        <v>181</v>
      </c>
      <c r="B46" s="248" t="s">
        <v>74</v>
      </c>
      <c r="C46" s="172" t="s">
        <v>44</v>
      </c>
      <c r="D46" s="204"/>
      <c r="E46" s="198">
        <f t="shared" si="25"/>
        <v>45</v>
      </c>
      <c r="F46" s="47">
        <f t="shared" si="26"/>
        <v>0</v>
      </c>
      <c r="G46" s="47">
        <f t="shared" si="26"/>
        <v>15</v>
      </c>
      <c r="H46" s="47">
        <f t="shared" si="26"/>
        <v>0</v>
      </c>
      <c r="I46" s="47">
        <f t="shared" si="26"/>
        <v>30</v>
      </c>
      <c r="J46" s="47">
        <f t="shared" si="26"/>
        <v>0</v>
      </c>
      <c r="K46" s="47">
        <f t="shared" si="26"/>
        <v>0</v>
      </c>
      <c r="L46" s="47">
        <f t="shared" si="26"/>
        <v>0</v>
      </c>
      <c r="M46" s="47">
        <f t="shared" si="26"/>
        <v>0</v>
      </c>
      <c r="N46" s="48"/>
      <c r="O46" s="49"/>
      <c r="P46" s="49"/>
      <c r="Q46" s="49"/>
      <c r="R46" s="49"/>
      <c r="S46" s="49"/>
      <c r="T46" s="49"/>
      <c r="U46" s="71"/>
      <c r="V46" s="259"/>
      <c r="W46" s="59"/>
      <c r="X46" s="48"/>
      <c r="Y46" s="49"/>
      <c r="Z46" s="49"/>
      <c r="AA46" s="49"/>
      <c r="AB46" s="49"/>
      <c r="AC46" s="49"/>
      <c r="AD46" s="49"/>
      <c r="AE46" s="71"/>
      <c r="AF46" s="259"/>
      <c r="AG46" s="59"/>
      <c r="AH46" s="48"/>
      <c r="AI46" s="49"/>
      <c r="AJ46" s="49"/>
      <c r="AK46" s="49"/>
      <c r="AL46" s="49"/>
      <c r="AM46" s="49"/>
      <c r="AN46" s="49"/>
      <c r="AO46" s="71"/>
      <c r="AP46" s="259"/>
      <c r="AQ46" s="59"/>
      <c r="AR46" s="48"/>
      <c r="AS46" s="49"/>
      <c r="AT46" s="49"/>
      <c r="AU46" s="49"/>
      <c r="AV46" s="49"/>
      <c r="AW46" s="49"/>
      <c r="AX46" s="49"/>
      <c r="AY46" s="71"/>
      <c r="AZ46" s="259"/>
      <c r="BA46" s="59"/>
      <c r="BB46" s="72"/>
      <c r="BC46" s="73"/>
      <c r="BD46" s="73"/>
      <c r="BE46" s="73"/>
      <c r="BF46" s="73"/>
      <c r="BG46" s="73"/>
      <c r="BH46" s="73"/>
      <c r="BI46" s="71"/>
      <c r="BJ46" s="259"/>
      <c r="BK46" s="59"/>
      <c r="BL46" s="48"/>
      <c r="BM46" s="291">
        <v>15</v>
      </c>
      <c r="BN46" s="291"/>
      <c r="BO46" s="291">
        <v>30</v>
      </c>
      <c r="BP46" s="291"/>
      <c r="BQ46" s="49"/>
      <c r="BR46" s="49"/>
      <c r="BS46" s="71"/>
      <c r="BT46" s="259" t="s">
        <v>30</v>
      </c>
      <c r="BU46" s="60">
        <v>3</v>
      </c>
      <c r="BV46" s="57">
        <f t="shared" si="27"/>
        <v>3</v>
      </c>
    </row>
    <row r="47" spans="1:74" s="19" customFormat="1" ht="12.75" x14ac:dyDescent="0.2">
      <c r="A47" s="61"/>
      <c r="B47" s="170"/>
      <c r="C47" s="171"/>
      <c r="D47" s="171"/>
      <c r="E47" s="83"/>
      <c r="F47" s="84"/>
      <c r="G47" s="84"/>
      <c r="H47" s="84"/>
      <c r="I47" s="84"/>
      <c r="J47" s="84"/>
      <c r="K47" s="84"/>
      <c r="L47" s="84"/>
      <c r="M47" s="84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7"/>
    </row>
    <row r="48" spans="1:74" s="19" customFormat="1" ht="22.5" customHeight="1" x14ac:dyDescent="0.2">
      <c r="A48" s="65" t="s">
        <v>135</v>
      </c>
      <c r="B48" s="86" t="s">
        <v>132</v>
      </c>
      <c r="C48" s="79"/>
      <c r="D48" s="195"/>
      <c r="E48" s="199">
        <f>SUM(E49:E54)</f>
        <v>60</v>
      </c>
      <c r="F48" s="80">
        <f>SUM(F49:F54)</f>
        <v>0</v>
      </c>
      <c r="G48" s="80">
        <f t="shared" ref="G48:L48" si="28">SUM(G49:G54)</f>
        <v>0</v>
      </c>
      <c r="H48" s="80">
        <f t="shared" si="28"/>
        <v>0</v>
      </c>
      <c r="I48" s="80">
        <f t="shared" si="28"/>
        <v>0</v>
      </c>
      <c r="J48" s="80">
        <f t="shared" si="28"/>
        <v>0</v>
      </c>
      <c r="K48" s="80">
        <f t="shared" si="28"/>
        <v>0</v>
      </c>
      <c r="L48" s="80">
        <f t="shared" si="28"/>
        <v>0</v>
      </c>
      <c r="M48" s="165">
        <f>SUM(M49:M54)</f>
        <v>60</v>
      </c>
      <c r="N48" s="67">
        <f>SUM(N49:N54)</f>
        <v>0</v>
      </c>
      <c r="O48" s="67">
        <f>SUM(O49:O54)</f>
        <v>0</v>
      </c>
      <c r="P48" s="67">
        <f t="shared" ref="P48:T48" si="29">SUM(P49:P54)</f>
        <v>0</v>
      </c>
      <c r="Q48" s="67">
        <f t="shared" si="29"/>
        <v>0</v>
      </c>
      <c r="R48" s="67">
        <f t="shared" si="29"/>
        <v>0</v>
      </c>
      <c r="S48" s="67">
        <f t="shared" si="29"/>
        <v>0</v>
      </c>
      <c r="T48" s="67">
        <f t="shared" si="29"/>
        <v>0</v>
      </c>
      <c r="U48" s="67">
        <f>SUM(U49:U54)</f>
        <v>0</v>
      </c>
      <c r="V48" s="44">
        <f>COUNTIF(V49:V54,"E")</f>
        <v>0</v>
      </c>
      <c r="W48" s="69">
        <f>SUM(W49:W54)</f>
        <v>0</v>
      </c>
      <c r="X48" s="67">
        <f>SUM(X49:X54)</f>
        <v>0</v>
      </c>
      <c r="Y48" s="67">
        <f>SUM(Y49:Y54)</f>
        <v>0</v>
      </c>
      <c r="Z48" s="67">
        <f t="shared" ref="Z48:AD48" si="30">SUM(Z49:Z54)</f>
        <v>0</v>
      </c>
      <c r="AA48" s="67">
        <f t="shared" si="30"/>
        <v>0</v>
      </c>
      <c r="AB48" s="67">
        <f t="shared" si="30"/>
        <v>0</v>
      </c>
      <c r="AC48" s="67">
        <f t="shared" si="30"/>
        <v>0</v>
      </c>
      <c r="AD48" s="67">
        <f t="shared" si="30"/>
        <v>0</v>
      </c>
      <c r="AE48" s="67">
        <f>SUM(AE49:AE54)</f>
        <v>0</v>
      </c>
      <c r="AF48" s="44">
        <f>COUNTIF(AF49:AF54,"E")</f>
        <v>0</v>
      </c>
      <c r="AG48" s="69">
        <f>SUM(AG49:AG54)</f>
        <v>0</v>
      </c>
      <c r="AH48" s="67">
        <f>SUM(AH49:AH54)</f>
        <v>0</v>
      </c>
      <c r="AI48" s="67">
        <f>SUM(AI49:AI54)</f>
        <v>0</v>
      </c>
      <c r="AJ48" s="67">
        <f t="shared" ref="AJ48:AN48" si="31">SUM(AJ49:AJ54)</f>
        <v>0</v>
      </c>
      <c r="AK48" s="67">
        <f t="shared" si="31"/>
        <v>0</v>
      </c>
      <c r="AL48" s="67">
        <f t="shared" si="31"/>
        <v>0</v>
      </c>
      <c r="AM48" s="67">
        <f t="shared" si="31"/>
        <v>0</v>
      </c>
      <c r="AN48" s="67">
        <f t="shared" si="31"/>
        <v>0</v>
      </c>
      <c r="AO48" s="67">
        <f>SUM(AO49:AO54)</f>
        <v>0</v>
      </c>
      <c r="AP48" s="44">
        <f>COUNTIF(AP49:AP54,"E")</f>
        <v>0</v>
      </c>
      <c r="AQ48" s="69">
        <f>SUM(AQ49:AQ54)</f>
        <v>0</v>
      </c>
      <c r="AR48" s="67">
        <f>SUM(AR49:AR54)</f>
        <v>0</v>
      </c>
      <c r="AS48" s="67">
        <f>SUM(AS49:AS54)</f>
        <v>0</v>
      </c>
      <c r="AT48" s="67">
        <f t="shared" ref="AT48:AW48" si="32">SUM(AT49:AT54)</f>
        <v>0</v>
      </c>
      <c r="AU48" s="67">
        <f t="shared" si="32"/>
        <v>0</v>
      </c>
      <c r="AV48" s="67">
        <f t="shared" si="32"/>
        <v>0</v>
      </c>
      <c r="AW48" s="67">
        <f t="shared" si="32"/>
        <v>0</v>
      </c>
      <c r="AX48" s="67">
        <f>SUM(AX49:AX54)</f>
        <v>0</v>
      </c>
      <c r="AY48" s="67">
        <f>SUM(AY49:AY54)</f>
        <v>0</v>
      </c>
      <c r="AZ48" s="44">
        <f>COUNTIF(AZ49:AZ54,"E")</f>
        <v>0</v>
      </c>
      <c r="BA48" s="69">
        <f>SUM(BA49:BA54)</f>
        <v>0</v>
      </c>
      <c r="BB48" s="67">
        <f>SUM(BB49:BB54)</f>
        <v>0</v>
      </c>
      <c r="BC48" s="67">
        <f>SUM(BC49:BC54)</f>
        <v>0</v>
      </c>
      <c r="BD48" s="67">
        <f t="shared" ref="BD48:BH48" si="33">SUM(BD49:BD54)</f>
        <v>0</v>
      </c>
      <c r="BE48" s="67">
        <f t="shared" si="33"/>
        <v>0</v>
      </c>
      <c r="BF48" s="67">
        <f t="shared" si="33"/>
        <v>0</v>
      </c>
      <c r="BG48" s="67">
        <f t="shared" si="33"/>
        <v>0</v>
      </c>
      <c r="BH48" s="67">
        <f t="shared" si="33"/>
        <v>0</v>
      </c>
      <c r="BI48" s="67">
        <f>SUM(BI49:BI54)</f>
        <v>0</v>
      </c>
      <c r="BJ48" s="44">
        <f>COUNTIF(BJ49:BJ54,"E")</f>
        <v>0</v>
      </c>
      <c r="BK48" s="69">
        <f>SUM(BK49:BK54)</f>
        <v>0</v>
      </c>
      <c r="BL48" s="67">
        <f>SUM(BL49:BL54)</f>
        <v>0</v>
      </c>
      <c r="BM48" s="67">
        <f>SUM(BM49:BM54)</f>
        <v>0</v>
      </c>
      <c r="BN48" s="67">
        <f t="shared" ref="BN48:BR48" si="34">SUM(BN49:BN54)</f>
        <v>0</v>
      </c>
      <c r="BO48" s="67">
        <f t="shared" si="34"/>
        <v>0</v>
      </c>
      <c r="BP48" s="67">
        <f t="shared" si="34"/>
        <v>0</v>
      </c>
      <c r="BQ48" s="67">
        <f t="shared" si="34"/>
        <v>0</v>
      </c>
      <c r="BR48" s="67">
        <f t="shared" si="34"/>
        <v>0</v>
      </c>
      <c r="BS48" s="67">
        <f>SUM(BS49:BS54)</f>
        <v>60</v>
      </c>
      <c r="BT48" s="44">
        <f>COUNTIF(BT49:BT54,"E")</f>
        <v>1</v>
      </c>
      <c r="BU48" s="69">
        <f>SUM(BU49:BU54)</f>
        <v>10</v>
      </c>
      <c r="BV48" s="176">
        <f>SUM(BV49:BV54)</f>
        <v>10</v>
      </c>
    </row>
    <row r="49" spans="1:74" s="19" customFormat="1" ht="12.75" customHeight="1" x14ac:dyDescent="0.2">
      <c r="A49" s="391" t="s">
        <v>75</v>
      </c>
      <c r="B49" s="250" t="s">
        <v>153</v>
      </c>
      <c r="C49" s="173"/>
      <c r="D49" s="201"/>
      <c r="E49" s="200">
        <f>SUM(F49:M49)</f>
        <v>0</v>
      </c>
      <c r="F49" s="87">
        <f t="shared" ref="F49:M54" si="35">SUM(N49+X49+AH49+AR49+BB49+BL49)</f>
        <v>0</v>
      </c>
      <c r="G49" s="87">
        <f t="shared" si="35"/>
        <v>0</v>
      </c>
      <c r="H49" s="87">
        <f t="shared" si="35"/>
        <v>0</v>
      </c>
      <c r="I49" s="87">
        <f t="shared" si="35"/>
        <v>0</v>
      </c>
      <c r="J49" s="87">
        <f t="shared" si="35"/>
        <v>0</v>
      </c>
      <c r="K49" s="87">
        <f t="shared" si="35"/>
        <v>0</v>
      </c>
      <c r="L49" s="87">
        <f t="shared" si="35"/>
        <v>0</v>
      </c>
      <c r="M49" s="87">
        <f t="shared" si="35"/>
        <v>0</v>
      </c>
      <c r="N49" s="88"/>
      <c r="O49" s="89"/>
      <c r="P49" s="89"/>
      <c r="Q49" s="89"/>
      <c r="R49" s="89"/>
      <c r="S49" s="89"/>
      <c r="T49" s="89"/>
      <c r="U49" s="90"/>
      <c r="V49" s="263"/>
      <c r="W49" s="91"/>
      <c r="X49" s="88"/>
      <c r="Y49" s="89"/>
      <c r="Z49" s="89"/>
      <c r="AA49" s="89"/>
      <c r="AB49" s="89"/>
      <c r="AC49" s="89"/>
      <c r="AD49" s="89"/>
      <c r="AE49" s="90"/>
      <c r="AF49" s="263"/>
      <c r="AG49" s="91"/>
      <c r="AH49" s="88"/>
      <c r="AI49" s="89"/>
      <c r="AJ49" s="89"/>
      <c r="AK49" s="89"/>
      <c r="AL49" s="89"/>
      <c r="AM49" s="89"/>
      <c r="AN49" s="89"/>
      <c r="AO49" s="90"/>
      <c r="AP49" s="263"/>
      <c r="AQ49" s="91"/>
      <c r="AR49" s="88"/>
      <c r="AS49" s="89"/>
      <c r="AT49" s="89"/>
      <c r="AU49" s="89"/>
      <c r="AV49" s="89"/>
      <c r="AW49" s="89"/>
      <c r="AX49" s="89"/>
      <c r="AY49" s="90"/>
      <c r="AZ49" s="263"/>
      <c r="BA49" s="91"/>
      <c r="BB49" s="88"/>
      <c r="BC49" s="89"/>
      <c r="BD49" s="89"/>
      <c r="BE49" s="89"/>
      <c r="BF49" s="89"/>
      <c r="BG49" s="89"/>
      <c r="BH49" s="89"/>
      <c r="BI49" s="90"/>
      <c r="BJ49" s="263"/>
      <c r="BK49" s="59"/>
      <c r="BL49" s="88"/>
      <c r="BM49" s="89"/>
      <c r="BN49" s="89"/>
      <c r="BO49" s="89"/>
      <c r="BP49" s="89"/>
      <c r="BQ49" s="89"/>
      <c r="BR49" s="89"/>
      <c r="BS49" s="90"/>
      <c r="BT49" s="263"/>
      <c r="BU49" s="60"/>
      <c r="BV49" s="57"/>
    </row>
    <row r="50" spans="1:74" s="19" customFormat="1" ht="12.75" customHeight="1" x14ac:dyDescent="0.2">
      <c r="A50" s="392"/>
      <c r="B50" s="284" t="s">
        <v>118</v>
      </c>
      <c r="C50" s="172"/>
      <c r="D50" s="280"/>
      <c r="E50" s="200">
        <f t="shared" ref="E50:E53" si="36">SUM(F50:M50)</f>
        <v>15</v>
      </c>
      <c r="F50" s="87">
        <f t="shared" si="35"/>
        <v>0</v>
      </c>
      <c r="G50" s="87">
        <f t="shared" si="35"/>
        <v>0</v>
      </c>
      <c r="H50" s="87">
        <f t="shared" si="35"/>
        <v>0</v>
      </c>
      <c r="I50" s="87">
        <f t="shared" si="35"/>
        <v>0</v>
      </c>
      <c r="J50" s="87">
        <f t="shared" si="35"/>
        <v>0</v>
      </c>
      <c r="K50" s="87">
        <f t="shared" si="35"/>
        <v>0</v>
      </c>
      <c r="L50" s="87">
        <f t="shared" si="35"/>
        <v>0</v>
      </c>
      <c r="M50" s="87">
        <f t="shared" si="35"/>
        <v>15</v>
      </c>
      <c r="N50" s="281"/>
      <c r="O50" s="282"/>
      <c r="P50" s="282"/>
      <c r="Q50" s="282"/>
      <c r="R50" s="282"/>
      <c r="S50" s="282"/>
      <c r="T50" s="282"/>
      <c r="U50" s="90"/>
      <c r="V50" s="263"/>
      <c r="W50" s="283"/>
      <c r="X50" s="281"/>
      <c r="Y50" s="282"/>
      <c r="Z50" s="282"/>
      <c r="AA50" s="282"/>
      <c r="AB50" s="282"/>
      <c r="AC50" s="282"/>
      <c r="AD50" s="282"/>
      <c r="AE50" s="90"/>
      <c r="AF50" s="263"/>
      <c r="AG50" s="283"/>
      <c r="AH50" s="281"/>
      <c r="AI50" s="282"/>
      <c r="AJ50" s="282"/>
      <c r="AK50" s="282"/>
      <c r="AL50" s="282"/>
      <c r="AM50" s="282"/>
      <c r="AN50" s="282"/>
      <c r="AO50" s="90"/>
      <c r="AP50" s="263"/>
      <c r="AQ50" s="283"/>
      <c r="AR50" s="281"/>
      <c r="AS50" s="282"/>
      <c r="AT50" s="282"/>
      <c r="AU50" s="282"/>
      <c r="AV50" s="282"/>
      <c r="AW50" s="282"/>
      <c r="AX50" s="282"/>
      <c r="AY50" s="90"/>
      <c r="AZ50" s="263"/>
      <c r="BA50" s="283"/>
      <c r="BB50" s="281"/>
      <c r="BC50" s="282"/>
      <c r="BD50" s="282"/>
      <c r="BE50" s="282"/>
      <c r="BF50" s="282"/>
      <c r="BG50" s="282"/>
      <c r="BH50" s="282"/>
      <c r="BI50" s="90"/>
      <c r="BJ50" s="263"/>
      <c r="BK50" s="59"/>
      <c r="BL50" s="281"/>
      <c r="BM50" s="282"/>
      <c r="BN50" s="282"/>
      <c r="BO50" s="282"/>
      <c r="BP50" s="282"/>
      <c r="BQ50" s="282"/>
      <c r="BR50" s="282"/>
      <c r="BS50" s="90">
        <v>15</v>
      </c>
      <c r="BT50" s="263" t="s">
        <v>30</v>
      </c>
      <c r="BU50" s="60">
        <v>1</v>
      </c>
      <c r="BV50" s="57">
        <f t="shared" ref="BV50:BV53" si="37">(BU50+BK50+BA50+AQ50+AG50+W50)</f>
        <v>1</v>
      </c>
    </row>
    <row r="51" spans="1:74" s="19" customFormat="1" ht="12.75" customHeight="1" x14ac:dyDescent="0.2">
      <c r="A51" s="392"/>
      <c r="B51" s="284" t="s">
        <v>154</v>
      </c>
      <c r="C51" s="172"/>
      <c r="D51" s="280"/>
      <c r="E51" s="200">
        <f t="shared" si="36"/>
        <v>15</v>
      </c>
      <c r="F51" s="87">
        <f t="shared" si="35"/>
        <v>0</v>
      </c>
      <c r="G51" s="87">
        <f t="shared" si="35"/>
        <v>0</v>
      </c>
      <c r="H51" s="87">
        <f t="shared" si="35"/>
        <v>0</v>
      </c>
      <c r="I51" s="87">
        <f t="shared" si="35"/>
        <v>0</v>
      </c>
      <c r="J51" s="87">
        <f t="shared" si="35"/>
        <v>0</v>
      </c>
      <c r="K51" s="87">
        <f t="shared" si="35"/>
        <v>0</v>
      </c>
      <c r="L51" s="87">
        <f t="shared" si="35"/>
        <v>0</v>
      </c>
      <c r="M51" s="87">
        <f t="shared" si="35"/>
        <v>15</v>
      </c>
      <c r="N51" s="281"/>
      <c r="O51" s="282"/>
      <c r="P51" s="282"/>
      <c r="Q51" s="282"/>
      <c r="R51" s="282"/>
      <c r="S51" s="282"/>
      <c r="T51" s="282"/>
      <c r="U51" s="90"/>
      <c r="V51" s="263"/>
      <c r="W51" s="283"/>
      <c r="X51" s="281"/>
      <c r="Y51" s="282"/>
      <c r="Z51" s="282"/>
      <c r="AA51" s="282"/>
      <c r="AB51" s="282"/>
      <c r="AC51" s="282"/>
      <c r="AD51" s="282"/>
      <c r="AE51" s="90"/>
      <c r="AF51" s="263"/>
      <c r="AG51" s="283"/>
      <c r="AH51" s="281"/>
      <c r="AI51" s="282"/>
      <c r="AJ51" s="282"/>
      <c r="AK51" s="282"/>
      <c r="AL51" s="282"/>
      <c r="AM51" s="282"/>
      <c r="AN51" s="282"/>
      <c r="AO51" s="90"/>
      <c r="AP51" s="263"/>
      <c r="AQ51" s="283"/>
      <c r="AR51" s="281"/>
      <c r="AS51" s="282"/>
      <c r="AT51" s="282"/>
      <c r="AU51" s="282"/>
      <c r="AV51" s="282"/>
      <c r="AW51" s="282"/>
      <c r="AX51" s="282"/>
      <c r="AY51" s="90"/>
      <c r="AZ51" s="263"/>
      <c r="BA51" s="283"/>
      <c r="BB51" s="281"/>
      <c r="BC51" s="282"/>
      <c r="BD51" s="282"/>
      <c r="BE51" s="282"/>
      <c r="BF51" s="282"/>
      <c r="BG51" s="282"/>
      <c r="BH51" s="282"/>
      <c r="BI51" s="90"/>
      <c r="BJ51" s="263"/>
      <c r="BK51" s="59"/>
      <c r="BL51" s="281"/>
      <c r="BM51" s="282"/>
      <c r="BN51" s="282"/>
      <c r="BO51" s="282"/>
      <c r="BP51" s="282"/>
      <c r="BQ51" s="282"/>
      <c r="BR51" s="282"/>
      <c r="BS51" s="90">
        <v>15</v>
      </c>
      <c r="BT51" s="263" t="s">
        <v>30</v>
      </c>
      <c r="BU51" s="60">
        <v>1</v>
      </c>
      <c r="BV51" s="57">
        <f t="shared" si="37"/>
        <v>1</v>
      </c>
    </row>
    <row r="52" spans="1:74" s="19" customFormat="1" ht="12.75" customHeight="1" x14ac:dyDescent="0.2">
      <c r="A52" s="392"/>
      <c r="B52" s="284" t="s">
        <v>116</v>
      </c>
      <c r="C52" s="172"/>
      <c r="D52" s="280"/>
      <c r="E52" s="200">
        <f t="shared" si="36"/>
        <v>15</v>
      </c>
      <c r="F52" s="87">
        <f t="shared" si="35"/>
        <v>0</v>
      </c>
      <c r="G52" s="87">
        <f t="shared" si="35"/>
        <v>0</v>
      </c>
      <c r="H52" s="87">
        <f t="shared" si="35"/>
        <v>0</v>
      </c>
      <c r="I52" s="87">
        <f t="shared" si="35"/>
        <v>0</v>
      </c>
      <c r="J52" s="87">
        <f t="shared" si="35"/>
        <v>0</v>
      </c>
      <c r="K52" s="87">
        <f t="shared" si="35"/>
        <v>0</v>
      </c>
      <c r="L52" s="87">
        <f t="shared" si="35"/>
        <v>0</v>
      </c>
      <c r="M52" s="87">
        <f t="shared" si="35"/>
        <v>15</v>
      </c>
      <c r="N52" s="281"/>
      <c r="O52" s="282"/>
      <c r="P52" s="282"/>
      <c r="Q52" s="282"/>
      <c r="R52" s="282"/>
      <c r="S52" s="282"/>
      <c r="T52" s="282"/>
      <c r="U52" s="90"/>
      <c r="V52" s="263"/>
      <c r="W52" s="283"/>
      <c r="X52" s="281"/>
      <c r="Y52" s="282"/>
      <c r="Z52" s="282"/>
      <c r="AA52" s="282"/>
      <c r="AB52" s="282"/>
      <c r="AC52" s="282"/>
      <c r="AD52" s="282"/>
      <c r="AE52" s="90"/>
      <c r="AF52" s="263"/>
      <c r="AG52" s="283"/>
      <c r="AH52" s="281"/>
      <c r="AI52" s="282"/>
      <c r="AJ52" s="282"/>
      <c r="AK52" s="282"/>
      <c r="AL52" s="282"/>
      <c r="AM52" s="282"/>
      <c r="AN52" s="282"/>
      <c r="AO52" s="90"/>
      <c r="AP52" s="263"/>
      <c r="AQ52" s="283"/>
      <c r="AR52" s="281"/>
      <c r="AS52" s="282"/>
      <c r="AT52" s="282"/>
      <c r="AU52" s="282"/>
      <c r="AV52" s="282"/>
      <c r="AW52" s="282"/>
      <c r="AX52" s="282"/>
      <c r="AY52" s="90"/>
      <c r="AZ52" s="263"/>
      <c r="BA52" s="283"/>
      <c r="BB52" s="281"/>
      <c r="BC52" s="282"/>
      <c r="BD52" s="282"/>
      <c r="BE52" s="282"/>
      <c r="BF52" s="282"/>
      <c r="BG52" s="282"/>
      <c r="BH52" s="282"/>
      <c r="BI52" s="90"/>
      <c r="BJ52" s="263"/>
      <c r="BK52" s="59"/>
      <c r="BL52" s="281"/>
      <c r="BM52" s="282"/>
      <c r="BN52" s="282"/>
      <c r="BO52" s="282"/>
      <c r="BP52" s="282"/>
      <c r="BQ52" s="282"/>
      <c r="BR52" s="282"/>
      <c r="BS52" s="90">
        <v>15</v>
      </c>
      <c r="BT52" s="263" t="s">
        <v>30</v>
      </c>
      <c r="BU52" s="60">
        <v>1</v>
      </c>
      <c r="BV52" s="57">
        <f t="shared" si="37"/>
        <v>1</v>
      </c>
    </row>
    <row r="53" spans="1:74" s="19" customFormat="1" ht="12.75" customHeight="1" x14ac:dyDescent="0.2">
      <c r="A53" s="393"/>
      <c r="B53" s="284" t="s">
        <v>117</v>
      </c>
      <c r="C53" s="172"/>
      <c r="D53" s="280"/>
      <c r="E53" s="200">
        <f t="shared" si="36"/>
        <v>15</v>
      </c>
      <c r="F53" s="87">
        <f t="shared" si="35"/>
        <v>0</v>
      </c>
      <c r="G53" s="87">
        <f t="shared" si="35"/>
        <v>0</v>
      </c>
      <c r="H53" s="87">
        <f t="shared" si="35"/>
        <v>0</v>
      </c>
      <c r="I53" s="87">
        <f t="shared" si="35"/>
        <v>0</v>
      </c>
      <c r="J53" s="87">
        <f t="shared" si="35"/>
        <v>0</v>
      </c>
      <c r="K53" s="87">
        <f t="shared" si="35"/>
        <v>0</v>
      </c>
      <c r="L53" s="87">
        <f t="shared" si="35"/>
        <v>0</v>
      </c>
      <c r="M53" s="87">
        <f t="shared" si="35"/>
        <v>15</v>
      </c>
      <c r="N53" s="281"/>
      <c r="O53" s="282"/>
      <c r="P53" s="282"/>
      <c r="Q53" s="282"/>
      <c r="R53" s="282"/>
      <c r="S53" s="282"/>
      <c r="T53" s="282"/>
      <c r="U53" s="90"/>
      <c r="V53" s="263"/>
      <c r="W53" s="283"/>
      <c r="X53" s="281"/>
      <c r="Y53" s="282"/>
      <c r="Z53" s="282"/>
      <c r="AA53" s="282"/>
      <c r="AB53" s="282"/>
      <c r="AC53" s="282"/>
      <c r="AD53" s="282"/>
      <c r="AE53" s="90"/>
      <c r="AF53" s="263"/>
      <c r="AG53" s="283"/>
      <c r="AH53" s="281"/>
      <c r="AI53" s="282"/>
      <c r="AJ53" s="282"/>
      <c r="AK53" s="282"/>
      <c r="AL53" s="282"/>
      <c r="AM53" s="282"/>
      <c r="AN53" s="282"/>
      <c r="AO53" s="90"/>
      <c r="AP53" s="263"/>
      <c r="AQ53" s="283"/>
      <c r="AR53" s="281"/>
      <c r="AS53" s="282"/>
      <c r="AT53" s="282"/>
      <c r="AU53" s="282"/>
      <c r="AV53" s="282"/>
      <c r="AW53" s="282"/>
      <c r="AX53" s="282"/>
      <c r="AY53" s="90"/>
      <c r="AZ53" s="263"/>
      <c r="BA53" s="283"/>
      <c r="BB53" s="281"/>
      <c r="BC53" s="282"/>
      <c r="BD53" s="282"/>
      <c r="BE53" s="282"/>
      <c r="BF53" s="282"/>
      <c r="BG53" s="282"/>
      <c r="BH53" s="282"/>
      <c r="BI53" s="90"/>
      <c r="BJ53" s="263"/>
      <c r="BK53" s="59"/>
      <c r="BL53" s="281"/>
      <c r="BM53" s="282"/>
      <c r="BN53" s="282"/>
      <c r="BO53" s="282"/>
      <c r="BP53" s="282"/>
      <c r="BQ53" s="282"/>
      <c r="BR53" s="282"/>
      <c r="BS53" s="90">
        <v>15</v>
      </c>
      <c r="BT53" s="263" t="s">
        <v>30</v>
      </c>
      <c r="BU53" s="60">
        <v>1</v>
      </c>
      <c r="BV53" s="57">
        <f t="shared" si="37"/>
        <v>1</v>
      </c>
    </row>
    <row r="54" spans="1:74" s="19" customFormat="1" ht="12.75" customHeight="1" x14ac:dyDescent="0.2">
      <c r="A54" s="190" t="s">
        <v>77</v>
      </c>
      <c r="B54" s="251" t="s">
        <v>155</v>
      </c>
      <c r="C54" s="94"/>
      <c r="D54" s="196"/>
      <c r="E54" s="200">
        <f>SUM(F54:M54)</f>
        <v>0</v>
      </c>
      <c r="F54" s="87">
        <f t="shared" si="35"/>
        <v>0</v>
      </c>
      <c r="G54" s="87">
        <f t="shared" si="35"/>
        <v>0</v>
      </c>
      <c r="H54" s="87">
        <f t="shared" si="35"/>
        <v>0</v>
      </c>
      <c r="I54" s="87">
        <f t="shared" si="35"/>
        <v>0</v>
      </c>
      <c r="J54" s="87">
        <f t="shared" si="35"/>
        <v>0</v>
      </c>
      <c r="K54" s="87">
        <f t="shared" si="35"/>
        <v>0</v>
      </c>
      <c r="L54" s="87">
        <f t="shared" si="35"/>
        <v>0</v>
      </c>
      <c r="M54" s="87">
        <f t="shared" si="35"/>
        <v>0</v>
      </c>
      <c r="N54" s="72"/>
      <c r="O54" s="73"/>
      <c r="P54" s="73"/>
      <c r="Q54" s="73"/>
      <c r="R54" s="73"/>
      <c r="S54" s="73"/>
      <c r="T54" s="73"/>
      <c r="U54" s="71"/>
      <c r="V54" s="259"/>
      <c r="W54" s="59"/>
      <c r="X54" s="72"/>
      <c r="Y54" s="73"/>
      <c r="Z54" s="73"/>
      <c r="AA54" s="73"/>
      <c r="AB54" s="73"/>
      <c r="AC54" s="73"/>
      <c r="AD54" s="73"/>
      <c r="AE54" s="71"/>
      <c r="AF54" s="259"/>
      <c r="AG54" s="59"/>
      <c r="AH54" s="72"/>
      <c r="AI54" s="73"/>
      <c r="AJ54" s="73"/>
      <c r="AK54" s="73"/>
      <c r="AL54" s="73"/>
      <c r="AM54" s="73"/>
      <c r="AN54" s="73"/>
      <c r="AO54" s="71"/>
      <c r="AP54" s="259"/>
      <c r="AQ54" s="59"/>
      <c r="AR54" s="72"/>
      <c r="AS54" s="73"/>
      <c r="AT54" s="73"/>
      <c r="AU54" s="73"/>
      <c r="AV54" s="73"/>
      <c r="AW54" s="73"/>
      <c r="AX54" s="73"/>
      <c r="AY54" s="71"/>
      <c r="AZ54" s="259"/>
      <c r="BA54" s="59"/>
      <c r="BB54" s="72"/>
      <c r="BC54" s="73"/>
      <c r="BD54" s="73"/>
      <c r="BE54" s="73"/>
      <c r="BF54" s="73"/>
      <c r="BG54" s="73"/>
      <c r="BH54" s="73"/>
      <c r="BI54" s="71"/>
      <c r="BJ54" s="259"/>
      <c r="BK54" s="59"/>
      <c r="BL54" s="72"/>
      <c r="BM54" s="73"/>
      <c r="BN54" s="73"/>
      <c r="BO54" s="73"/>
      <c r="BP54" s="73"/>
      <c r="BQ54" s="73"/>
      <c r="BR54" s="73"/>
      <c r="BS54" s="71"/>
      <c r="BT54" s="259" t="s">
        <v>31</v>
      </c>
      <c r="BU54" s="60">
        <v>6</v>
      </c>
      <c r="BV54" s="57">
        <f>(BU54+BK54+BA54+AQ54+AG54+W54)</f>
        <v>6</v>
      </c>
    </row>
    <row r="55" spans="1:74" s="19" customFormat="1" ht="16.5" customHeight="1" x14ac:dyDescent="0.2">
      <c r="A55" s="74"/>
      <c r="B55" s="95"/>
      <c r="C55" s="96"/>
      <c r="D55" s="9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7"/>
    </row>
    <row r="56" spans="1:74" s="19" customFormat="1" ht="22.5" customHeight="1" x14ac:dyDescent="0.2">
      <c r="A56" s="65" t="s">
        <v>78</v>
      </c>
      <c r="B56" s="86" t="s">
        <v>80</v>
      </c>
      <c r="C56" s="79"/>
      <c r="D56" s="195"/>
      <c r="E56" s="199">
        <f t="shared" ref="E56:U56" si="38">SUM(E57:E57)</f>
        <v>720</v>
      </c>
      <c r="F56" s="80">
        <f t="shared" si="38"/>
        <v>0</v>
      </c>
      <c r="G56" s="80">
        <f t="shared" si="38"/>
        <v>0</v>
      </c>
      <c r="H56" s="80">
        <f t="shared" si="38"/>
        <v>0</v>
      </c>
      <c r="I56" s="80">
        <f t="shared" si="38"/>
        <v>0</v>
      </c>
      <c r="J56" s="80">
        <f t="shared" si="38"/>
        <v>720</v>
      </c>
      <c r="K56" s="80">
        <f t="shared" si="38"/>
        <v>0</v>
      </c>
      <c r="L56" s="80">
        <f t="shared" si="38"/>
        <v>0</v>
      </c>
      <c r="M56" s="165">
        <f t="shared" si="38"/>
        <v>0</v>
      </c>
      <c r="N56" s="67">
        <f t="shared" si="38"/>
        <v>0</v>
      </c>
      <c r="O56" s="67">
        <f t="shared" si="38"/>
        <v>0</v>
      </c>
      <c r="P56" s="67">
        <f t="shared" si="38"/>
        <v>0</v>
      </c>
      <c r="Q56" s="67">
        <f t="shared" si="38"/>
        <v>0</v>
      </c>
      <c r="R56" s="67">
        <f t="shared" si="38"/>
        <v>0</v>
      </c>
      <c r="S56" s="67">
        <f t="shared" si="38"/>
        <v>0</v>
      </c>
      <c r="T56" s="67">
        <f t="shared" si="38"/>
        <v>0</v>
      </c>
      <c r="U56" s="67">
        <f t="shared" si="38"/>
        <v>0</v>
      </c>
      <c r="V56" s="44">
        <f>COUNTIF(V57:V57,"E")</f>
        <v>0</v>
      </c>
      <c r="W56" s="69">
        <f t="shared" ref="W56:AE56" si="39">SUM(W57:W57)</f>
        <v>0</v>
      </c>
      <c r="X56" s="67">
        <f t="shared" si="39"/>
        <v>0</v>
      </c>
      <c r="Y56" s="68">
        <f t="shared" si="39"/>
        <v>0</v>
      </c>
      <c r="Z56" s="68">
        <f t="shared" si="39"/>
        <v>0</v>
      </c>
      <c r="AA56" s="68">
        <f t="shared" si="39"/>
        <v>0</v>
      </c>
      <c r="AB56" s="68">
        <f t="shared" si="39"/>
        <v>180</v>
      </c>
      <c r="AC56" s="68">
        <f t="shared" si="39"/>
        <v>0</v>
      </c>
      <c r="AD56" s="68">
        <f t="shared" si="39"/>
        <v>0</v>
      </c>
      <c r="AE56" s="68">
        <f t="shared" si="39"/>
        <v>0</v>
      </c>
      <c r="AF56" s="44">
        <f>COUNTIF(AF57:AF57,"E")</f>
        <v>0</v>
      </c>
      <c r="AG56" s="69">
        <f t="shared" ref="AG56:AO56" si="40">SUM(AG57:AG57)</f>
        <v>7</v>
      </c>
      <c r="AH56" s="67">
        <f t="shared" si="40"/>
        <v>0</v>
      </c>
      <c r="AI56" s="68">
        <f t="shared" si="40"/>
        <v>0</v>
      </c>
      <c r="AJ56" s="68">
        <f t="shared" si="40"/>
        <v>0</v>
      </c>
      <c r="AK56" s="68">
        <f t="shared" si="40"/>
        <v>0</v>
      </c>
      <c r="AL56" s="68">
        <f t="shared" si="40"/>
        <v>90</v>
      </c>
      <c r="AM56" s="68">
        <f t="shared" si="40"/>
        <v>0</v>
      </c>
      <c r="AN56" s="68">
        <f t="shared" si="40"/>
        <v>0</v>
      </c>
      <c r="AO56" s="68">
        <f t="shared" si="40"/>
        <v>0</v>
      </c>
      <c r="AP56" s="44">
        <f>COUNTIF(AP57:AP57,"E")</f>
        <v>0</v>
      </c>
      <c r="AQ56" s="69">
        <f t="shared" ref="AQ56:AY56" si="41">SUM(AQ57:AQ57)</f>
        <v>4</v>
      </c>
      <c r="AR56" s="67">
        <f t="shared" si="41"/>
        <v>0</v>
      </c>
      <c r="AS56" s="68">
        <f t="shared" si="41"/>
        <v>0</v>
      </c>
      <c r="AT56" s="68">
        <f t="shared" si="41"/>
        <v>0</v>
      </c>
      <c r="AU56" s="68">
        <f t="shared" si="41"/>
        <v>0</v>
      </c>
      <c r="AV56" s="68">
        <f t="shared" si="41"/>
        <v>180</v>
      </c>
      <c r="AW56" s="68">
        <f t="shared" si="41"/>
        <v>0</v>
      </c>
      <c r="AX56" s="68">
        <f t="shared" si="41"/>
        <v>0</v>
      </c>
      <c r="AY56" s="68">
        <f t="shared" si="41"/>
        <v>0</v>
      </c>
      <c r="AZ56" s="44">
        <f>COUNTIF(AZ57:AZ57,"E")</f>
        <v>0</v>
      </c>
      <c r="BA56" s="69">
        <f t="shared" ref="BA56:BI56" si="42">SUM(BA57:BA57)</f>
        <v>7</v>
      </c>
      <c r="BB56" s="67">
        <f t="shared" si="42"/>
        <v>0</v>
      </c>
      <c r="BC56" s="68">
        <f t="shared" si="42"/>
        <v>0</v>
      </c>
      <c r="BD56" s="68">
        <f t="shared" si="42"/>
        <v>0</v>
      </c>
      <c r="BE56" s="68">
        <f t="shared" si="42"/>
        <v>0</v>
      </c>
      <c r="BF56" s="68">
        <f t="shared" si="42"/>
        <v>90</v>
      </c>
      <c r="BG56" s="68">
        <f t="shared" si="42"/>
        <v>0</v>
      </c>
      <c r="BH56" s="68">
        <f t="shared" si="42"/>
        <v>0</v>
      </c>
      <c r="BI56" s="68">
        <f t="shared" si="42"/>
        <v>0</v>
      </c>
      <c r="BJ56" s="44">
        <f>COUNTIF(BJ57:BJ57,"E")</f>
        <v>0</v>
      </c>
      <c r="BK56" s="69">
        <f t="shared" ref="BK56:BS56" si="43">SUM(BK57:BK57)</f>
        <v>4</v>
      </c>
      <c r="BL56" s="67">
        <f t="shared" si="43"/>
        <v>0</v>
      </c>
      <c r="BM56" s="68">
        <f t="shared" si="43"/>
        <v>0</v>
      </c>
      <c r="BN56" s="68">
        <f t="shared" si="43"/>
        <v>0</v>
      </c>
      <c r="BO56" s="68">
        <f t="shared" si="43"/>
        <v>0</v>
      </c>
      <c r="BP56" s="68">
        <f t="shared" si="43"/>
        <v>180</v>
      </c>
      <c r="BQ56" s="68">
        <f t="shared" si="43"/>
        <v>0</v>
      </c>
      <c r="BR56" s="68">
        <f t="shared" si="43"/>
        <v>0</v>
      </c>
      <c r="BS56" s="68">
        <f t="shared" si="43"/>
        <v>0</v>
      </c>
      <c r="BT56" s="44">
        <f>COUNTIF(BT57:BT57,"E")</f>
        <v>0</v>
      </c>
      <c r="BU56" s="69">
        <f>SUM(BU57:BU57)</f>
        <v>7</v>
      </c>
      <c r="BV56" s="70">
        <f>SUM(BV57)</f>
        <v>29</v>
      </c>
    </row>
    <row r="57" spans="1:74" s="19" customFormat="1" ht="12.75" customHeight="1" x14ac:dyDescent="0.2">
      <c r="A57" s="355" t="s">
        <v>182</v>
      </c>
      <c r="B57" s="249" t="s">
        <v>138</v>
      </c>
      <c r="C57" s="332" t="s">
        <v>44</v>
      </c>
      <c r="D57" s="196"/>
      <c r="E57" s="200">
        <f>SUM(F57:M57)</f>
        <v>720</v>
      </c>
      <c r="F57" s="87">
        <f t="shared" ref="F57:M57" si="44">SUM(N57+X57+AH57+AR57+BB57+BL57)</f>
        <v>0</v>
      </c>
      <c r="G57" s="87">
        <f t="shared" si="44"/>
        <v>0</v>
      </c>
      <c r="H57" s="87">
        <f t="shared" si="44"/>
        <v>0</v>
      </c>
      <c r="I57" s="87">
        <f t="shared" si="44"/>
        <v>0</v>
      </c>
      <c r="J57" s="87">
        <f t="shared" si="44"/>
        <v>720</v>
      </c>
      <c r="K57" s="87">
        <f t="shared" si="44"/>
        <v>0</v>
      </c>
      <c r="L57" s="87">
        <f t="shared" si="44"/>
        <v>0</v>
      </c>
      <c r="M57" s="87">
        <f t="shared" si="44"/>
        <v>0</v>
      </c>
      <c r="N57" s="72"/>
      <c r="O57" s="73"/>
      <c r="P57" s="73"/>
      <c r="Q57" s="73"/>
      <c r="R57" s="73"/>
      <c r="S57" s="73"/>
      <c r="T57" s="73"/>
      <c r="U57" s="71"/>
      <c r="V57" s="259"/>
      <c r="W57" s="59"/>
      <c r="X57" s="72"/>
      <c r="Y57" s="73"/>
      <c r="Z57" s="73"/>
      <c r="AA57" s="73"/>
      <c r="AB57" s="73">
        <v>180</v>
      </c>
      <c r="AC57" s="73"/>
      <c r="AD57" s="73"/>
      <c r="AE57" s="71"/>
      <c r="AF57" s="259" t="s">
        <v>30</v>
      </c>
      <c r="AG57" s="59">
        <v>7</v>
      </c>
      <c r="AH57" s="72"/>
      <c r="AI57" s="73"/>
      <c r="AJ57" s="73"/>
      <c r="AK57" s="73"/>
      <c r="AL57" s="73">
        <v>90</v>
      </c>
      <c r="AM57" s="73"/>
      <c r="AN57" s="73"/>
      <c r="AO57" s="71"/>
      <c r="AP57" s="259" t="s">
        <v>30</v>
      </c>
      <c r="AQ57" s="59">
        <v>4</v>
      </c>
      <c r="AR57" s="72"/>
      <c r="AS57" s="73"/>
      <c r="AT57" s="73"/>
      <c r="AU57" s="73"/>
      <c r="AV57" s="73">
        <v>180</v>
      </c>
      <c r="AW57" s="73"/>
      <c r="AX57" s="73"/>
      <c r="AY57" s="71"/>
      <c r="AZ57" s="259" t="s">
        <v>30</v>
      </c>
      <c r="BA57" s="59">
        <v>7</v>
      </c>
      <c r="BB57" s="72"/>
      <c r="BC57" s="73"/>
      <c r="BD57" s="73"/>
      <c r="BE57" s="73"/>
      <c r="BF57" s="73">
        <v>90</v>
      </c>
      <c r="BG57" s="73"/>
      <c r="BH57" s="73"/>
      <c r="BI57" s="71"/>
      <c r="BJ57" s="259" t="s">
        <v>30</v>
      </c>
      <c r="BK57" s="59">
        <v>4</v>
      </c>
      <c r="BL57" s="72"/>
      <c r="BM57" s="73"/>
      <c r="BN57" s="73"/>
      <c r="BO57" s="73"/>
      <c r="BP57" s="73">
        <v>180</v>
      </c>
      <c r="BQ57" s="73"/>
      <c r="BR57" s="73"/>
      <c r="BS57" s="71"/>
      <c r="BT57" s="259" t="s">
        <v>30</v>
      </c>
      <c r="BU57" s="59">
        <v>7</v>
      </c>
      <c r="BV57" s="57">
        <f>(BU57+BK57+BA57+AQ57+AG57+W57)</f>
        <v>29</v>
      </c>
    </row>
    <row r="58" spans="1:74" s="19" customFormat="1" ht="16.5" customHeight="1" x14ac:dyDescent="0.2">
      <c r="A58" s="97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100"/>
    </row>
    <row r="59" spans="1:74" s="46" customFormat="1" ht="25.5" customHeight="1" x14ac:dyDescent="0.2">
      <c r="A59" s="174" t="s">
        <v>79</v>
      </c>
      <c r="B59" s="175" t="s">
        <v>131</v>
      </c>
      <c r="C59" s="79"/>
      <c r="D59" s="195"/>
      <c r="E59" s="197">
        <f t="shared" ref="E59:U59" si="45">SUM(E60:E73)</f>
        <v>510</v>
      </c>
      <c r="F59" s="101">
        <f t="shared" si="45"/>
        <v>240</v>
      </c>
      <c r="G59" s="101">
        <f t="shared" si="45"/>
        <v>105</v>
      </c>
      <c r="H59" s="101">
        <f t="shared" si="45"/>
        <v>0</v>
      </c>
      <c r="I59" s="101">
        <f t="shared" si="45"/>
        <v>165</v>
      </c>
      <c r="J59" s="101">
        <f t="shared" si="45"/>
        <v>0</v>
      </c>
      <c r="K59" s="101">
        <f t="shared" si="45"/>
        <v>0</v>
      </c>
      <c r="L59" s="101">
        <f t="shared" si="45"/>
        <v>0</v>
      </c>
      <c r="M59" s="192">
        <f t="shared" si="45"/>
        <v>0</v>
      </c>
      <c r="N59" s="79">
        <f t="shared" si="45"/>
        <v>15</v>
      </c>
      <c r="O59" s="79">
        <f t="shared" si="45"/>
        <v>15</v>
      </c>
      <c r="P59" s="79">
        <f t="shared" si="45"/>
        <v>0</v>
      </c>
      <c r="Q59" s="79">
        <f t="shared" si="45"/>
        <v>0</v>
      </c>
      <c r="R59" s="79">
        <f t="shared" si="45"/>
        <v>0</v>
      </c>
      <c r="S59" s="79">
        <f t="shared" si="45"/>
        <v>0</v>
      </c>
      <c r="T59" s="79">
        <f t="shared" si="45"/>
        <v>0</v>
      </c>
      <c r="U59" s="79">
        <f t="shared" si="45"/>
        <v>0</v>
      </c>
      <c r="V59" s="44">
        <f>COUNTIF(V60:V73,"E")</f>
        <v>1</v>
      </c>
      <c r="W59" s="69">
        <f t="shared" ref="W59:AE59" si="46">SUM(W60:W73)</f>
        <v>4</v>
      </c>
      <c r="X59" s="79">
        <f t="shared" si="46"/>
        <v>30</v>
      </c>
      <c r="Y59" s="79">
        <f t="shared" si="46"/>
        <v>0</v>
      </c>
      <c r="Z59" s="79">
        <f t="shared" si="46"/>
        <v>0</v>
      </c>
      <c r="AA59" s="79">
        <f t="shared" si="46"/>
        <v>15</v>
      </c>
      <c r="AB59" s="79">
        <f t="shared" si="46"/>
        <v>0</v>
      </c>
      <c r="AC59" s="79">
        <f t="shared" si="46"/>
        <v>0</v>
      </c>
      <c r="AD59" s="79">
        <f t="shared" si="46"/>
        <v>0</v>
      </c>
      <c r="AE59" s="79">
        <f t="shared" si="46"/>
        <v>0</v>
      </c>
      <c r="AF59" s="44">
        <f>COUNTIF(AF60:AF73,"E")</f>
        <v>1</v>
      </c>
      <c r="AG59" s="69">
        <f t="shared" ref="AG59:AO59" si="47">SUM(AG60:AG73)</f>
        <v>4</v>
      </c>
      <c r="AH59" s="79">
        <f t="shared" si="47"/>
        <v>90</v>
      </c>
      <c r="AI59" s="79">
        <f t="shared" si="47"/>
        <v>30</v>
      </c>
      <c r="AJ59" s="79">
        <f t="shared" si="47"/>
        <v>0</v>
      </c>
      <c r="AK59" s="79">
        <f t="shared" si="47"/>
        <v>0</v>
      </c>
      <c r="AL59" s="79">
        <f t="shared" si="47"/>
        <v>0</v>
      </c>
      <c r="AM59" s="79">
        <f t="shared" si="47"/>
        <v>0</v>
      </c>
      <c r="AN59" s="79">
        <f t="shared" si="47"/>
        <v>0</v>
      </c>
      <c r="AO59" s="79">
        <f t="shared" si="47"/>
        <v>0</v>
      </c>
      <c r="AP59" s="44">
        <f>COUNTIF(AP60:AP73,"E")</f>
        <v>2</v>
      </c>
      <c r="AQ59" s="69">
        <f t="shared" ref="AQ59:AY59" si="48">SUM(AQ60:AQ73)</f>
        <v>12</v>
      </c>
      <c r="AR59" s="79">
        <f t="shared" si="48"/>
        <v>30</v>
      </c>
      <c r="AS59" s="79">
        <f t="shared" si="48"/>
        <v>15</v>
      </c>
      <c r="AT59" s="79">
        <f t="shared" si="48"/>
        <v>0</v>
      </c>
      <c r="AU59" s="79">
        <f t="shared" si="48"/>
        <v>0</v>
      </c>
      <c r="AV59" s="79">
        <f t="shared" si="48"/>
        <v>0</v>
      </c>
      <c r="AW59" s="79">
        <f t="shared" si="48"/>
        <v>0</v>
      </c>
      <c r="AX59" s="79">
        <f t="shared" si="48"/>
        <v>0</v>
      </c>
      <c r="AY59" s="79">
        <f t="shared" si="48"/>
        <v>0</v>
      </c>
      <c r="AZ59" s="44">
        <f>COUNTIF(AZ60:AZ73,"E")</f>
        <v>1</v>
      </c>
      <c r="BA59" s="69">
        <f t="shared" ref="BA59:BI59" si="49">SUM(BA60:BA73)</f>
        <v>4</v>
      </c>
      <c r="BB59" s="79">
        <f t="shared" si="49"/>
        <v>60</v>
      </c>
      <c r="BC59" s="79">
        <f t="shared" si="49"/>
        <v>30</v>
      </c>
      <c r="BD59" s="79">
        <f t="shared" si="49"/>
        <v>0</v>
      </c>
      <c r="BE59" s="79">
        <f t="shared" si="49"/>
        <v>120</v>
      </c>
      <c r="BF59" s="79">
        <f t="shared" si="49"/>
        <v>0</v>
      </c>
      <c r="BG59" s="79">
        <f t="shared" si="49"/>
        <v>0</v>
      </c>
      <c r="BH59" s="79">
        <f t="shared" si="49"/>
        <v>0</v>
      </c>
      <c r="BI59" s="79">
        <f t="shared" si="49"/>
        <v>0</v>
      </c>
      <c r="BJ59" s="44">
        <f>COUNTIF(BJ60:BJ73,"E")</f>
        <v>3</v>
      </c>
      <c r="BK59" s="69">
        <f t="shared" ref="BK59:BS59" si="50">SUM(BK60:BK73)</f>
        <v>20</v>
      </c>
      <c r="BL59" s="79">
        <f t="shared" si="50"/>
        <v>15</v>
      </c>
      <c r="BM59" s="79">
        <f t="shared" si="50"/>
        <v>15</v>
      </c>
      <c r="BN59" s="79">
        <f t="shared" si="50"/>
        <v>0</v>
      </c>
      <c r="BO59" s="79">
        <f t="shared" si="50"/>
        <v>30</v>
      </c>
      <c r="BP59" s="79">
        <f t="shared" si="50"/>
        <v>0</v>
      </c>
      <c r="BQ59" s="79">
        <f t="shared" si="50"/>
        <v>0</v>
      </c>
      <c r="BR59" s="79">
        <f t="shared" si="50"/>
        <v>0</v>
      </c>
      <c r="BS59" s="79">
        <f t="shared" si="50"/>
        <v>0</v>
      </c>
      <c r="BT59" s="44">
        <f>COUNTIF(BT60:BT73,"E")</f>
        <v>0</v>
      </c>
      <c r="BU59" s="69">
        <f>SUM(BU60:BU73)</f>
        <v>4</v>
      </c>
      <c r="BV59" s="176">
        <f>SUM(BV60:BV73)</f>
        <v>48</v>
      </c>
    </row>
    <row r="60" spans="1:74" s="19" customFormat="1" ht="12.75" customHeight="1" x14ac:dyDescent="0.2">
      <c r="A60" s="181" t="s">
        <v>191</v>
      </c>
      <c r="B60" s="243" t="s">
        <v>190</v>
      </c>
      <c r="C60" s="297" t="s">
        <v>44</v>
      </c>
      <c r="D60" s="345" t="s">
        <v>29</v>
      </c>
      <c r="E60" s="198">
        <f t="shared" ref="E60:E73" si="51">SUM(F60:M60)</f>
        <v>30</v>
      </c>
      <c r="F60" s="47">
        <f t="shared" ref="F60:M73" si="52">SUM(N60+X60+AH60+AR60+BB60+BL60)</f>
        <v>15</v>
      </c>
      <c r="G60" s="47">
        <f t="shared" si="52"/>
        <v>15</v>
      </c>
      <c r="H60" s="47">
        <f t="shared" si="52"/>
        <v>0</v>
      </c>
      <c r="I60" s="47">
        <f t="shared" si="52"/>
        <v>0</v>
      </c>
      <c r="J60" s="47">
        <f t="shared" si="52"/>
        <v>0</v>
      </c>
      <c r="K60" s="47">
        <f t="shared" si="52"/>
        <v>0</v>
      </c>
      <c r="L60" s="47">
        <f t="shared" si="52"/>
        <v>0</v>
      </c>
      <c r="M60" s="47">
        <f t="shared" si="52"/>
        <v>0</v>
      </c>
      <c r="N60" s="48">
        <v>15</v>
      </c>
      <c r="O60" s="291">
        <v>15</v>
      </c>
      <c r="P60" s="291"/>
      <c r="Q60" s="291"/>
      <c r="R60" s="49"/>
      <c r="S60" s="49"/>
      <c r="T60" s="49"/>
      <c r="U60" s="71"/>
      <c r="V60" s="259" t="s">
        <v>31</v>
      </c>
      <c r="W60" s="59">
        <v>4</v>
      </c>
      <c r="X60" s="48"/>
      <c r="Y60" s="49"/>
      <c r="Z60" s="49"/>
      <c r="AA60" s="49"/>
      <c r="AB60" s="49"/>
      <c r="AC60" s="49"/>
      <c r="AD60" s="49"/>
      <c r="AE60" s="71"/>
      <c r="AF60" s="259"/>
      <c r="AG60" s="264"/>
      <c r="AH60" s="48"/>
      <c r="AI60" s="49"/>
      <c r="AJ60" s="49"/>
      <c r="AK60" s="49"/>
      <c r="AL60" s="49"/>
      <c r="AM60" s="49"/>
      <c r="AN60" s="49"/>
      <c r="AO60" s="71"/>
      <c r="AP60" s="259"/>
      <c r="AQ60" s="104"/>
      <c r="AR60" s="320"/>
      <c r="AS60" s="291"/>
      <c r="AT60" s="291"/>
      <c r="AU60" s="291"/>
      <c r="AV60" s="291"/>
      <c r="AW60" s="49"/>
      <c r="AX60" s="49"/>
      <c r="AY60" s="71"/>
      <c r="AZ60" s="259"/>
      <c r="BA60" s="59"/>
      <c r="BB60" s="48"/>
      <c r="BC60" s="49"/>
      <c r="BD60" s="49"/>
      <c r="BE60" s="49"/>
      <c r="BF60" s="49"/>
      <c r="BG60" s="49"/>
      <c r="BH60" s="49"/>
      <c r="BI60" s="71"/>
      <c r="BJ60" s="259"/>
      <c r="BK60" s="59"/>
      <c r="BL60" s="48"/>
      <c r="BM60" s="49"/>
      <c r="BN60" s="49"/>
      <c r="BO60" s="49"/>
      <c r="BP60" s="49"/>
      <c r="BQ60" s="49"/>
      <c r="BR60" s="49"/>
      <c r="BS60" s="71"/>
      <c r="BT60" s="259"/>
      <c r="BU60" s="60"/>
      <c r="BV60" s="57">
        <f t="shared" ref="BV60:BV73" si="53">(BU60+BK60+BA60+AQ60+AG60+W60)</f>
        <v>4</v>
      </c>
    </row>
    <row r="61" spans="1:74" s="19" customFormat="1" ht="12.75" x14ac:dyDescent="0.2">
      <c r="A61" s="356" t="s">
        <v>192</v>
      </c>
      <c r="B61" s="244" t="s">
        <v>172</v>
      </c>
      <c r="C61" s="328" t="s">
        <v>44</v>
      </c>
      <c r="D61" s="333" t="s">
        <v>29</v>
      </c>
      <c r="E61" s="198">
        <f t="shared" si="51"/>
        <v>45</v>
      </c>
      <c r="F61" s="47">
        <f t="shared" si="52"/>
        <v>30</v>
      </c>
      <c r="G61" s="47">
        <f t="shared" si="52"/>
        <v>0</v>
      </c>
      <c r="H61" s="47">
        <f t="shared" si="52"/>
        <v>0</v>
      </c>
      <c r="I61" s="47">
        <f t="shared" si="52"/>
        <v>15</v>
      </c>
      <c r="J61" s="47">
        <f t="shared" si="52"/>
        <v>0</v>
      </c>
      <c r="K61" s="47">
        <f t="shared" si="52"/>
        <v>0</v>
      </c>
      <c r="L61" s="47">
        <f t="shared" si="52"/>
        <v>0</v>
      </c>
      <c r="M61" s="47">
        <f t="shared" si="52"/>
        <v>0</v>
      </c>
      <c r="N61" s="48"/>
      <c r="O61" s="291"/>
      <c r="P61" s="291"/>
      <c r="Q61" s="291"/>
      <c r="R61" s="49"/>
      <c r="S61" s="49"/>
      <c r="T61" s="49"/>
      <c r="U61" s="71"/>
      <c r="V61" s="259"/>
      <c r="W61" s="55"/>
      <c r="X61" s="48">
        <v>30</v>
      </c>
      <c r="Y61" s="49"/>
      <c r="Z61" s="49"/>
      <c r="AA61" s="49">
        <v>15</v>
      </c>
      <c r="AB61" s="49"/>
      <c r="AC61" s="49"/>
      <c r="AD61" s="49"/>
      <c r="AE61" s="71"/>
      <c r="AF61" s="259" t="s">
        <v>31</v>
      </c>
      <c r="AG61" s="55">
        <v>4</v>
      </c>
      <c r="AH61" s="72"/>
      <c r="AI61" s="73"/>
      <c r="AJ61" s="73"/>
      <c r="AK61" s="73"/>
      <c r="AL61" s="73"/>
      <c r="AM61" s="73"/>
      <c r="AN61" s="73"/>
      <c r="AO61" s="71"/>
      <c r="AP61" s="260"/>
      <c r="AQ61" s="214"/>
      <c r="AR61" s="320"/>
      <c r="AS61" s="291"/>
      <c r="AT61" s="291"/>
      <c r="AU61" s="291"/>
      <c r="AV61" s="291"/>
      <c r="AW61" s="49"/>
      <c r="AX61" s="49"/>
      <c r="AY61" s="71"/>
      <c r="AZ61" s="259"/>
      <c r="BA61" s="55"/>
      <c r="BB61" s="48"/>
      <c r="BC61" s="49"/>
      <c r="BD61" s="49"/>
      <c r="BE61" s="49"/>
      <c r="BF61" s="49"/>
      <c r="BG61" s="49"/>
      <c r="BH61" s="49"/>
      <c r="BI61" s="71"/>
      <c r="BJ61" s="259"/>
      <c r="BK61" s="55"/>
      <c r="BL61" s="48"/>
      <c r="BM61" s="49"/>
      <c r="BN61" s="49"/>
      <c r="BO61" s="49"/>
      <c r="BP61" s="49"/>
      <c r="BQ61" s="49"/>
      <c r="BR61" s="49"/>
      <c r="BS61" s="71"/>
      <c r="BT61" s="259"/>
      <c r="BU61" s="56"/>
      <c r="BV61" s="57">
        <f t="shared" si="53"/>
        <v>4</v>
      </c>
    </row>
    <row r="62" spans="1:74" s="19" customFormat="1" ht="12.75" x14ac:dyDescent="0.2">
      <c r="A62" s="181" t="s">
        <v>183</v>
      </c>
      <c r="B62" s="247" t="s">
        <v>173</v>
      </c>
      <c r="C62" s="331"/>
      <c r="D62" s="333" t="s">
        <v>29</v>
      </c>
      <c r="E62" s="198">
        <f t="shared" si="51"/>
        <v>15</v>
      </c>
      <c r="F62" s="47">
        <f t="shared" si="52"/>
        <v>15</v>
      </c>
      <c r="G62" s="47">
        <f t="shared" si="52"/>
        <v>0</v>
      </c>
      <c r="H62" s="47">
        <f t="shared" si="52"/>
        <v>0</v>
      </c>
      <c r="I62" s="47">
        <f t="shared" si="52"/>
        <v>0</v>
      </c>
      <c r="J62" s="47">
        <f t="shared" si="52"/>
        <v>0</v>
      </c>
      <c r="K62" s="47">
        <f t="shared" si="52"/>
        <v>0</v>
      </c>
      <c r="L62" s="47">
        <f t="shared" si="52"/>
        <v>0</v>
      </c>
      <c r="M62" s="47">
        <f t="shared" si="52"/>
        <v>0</v>
      </c>
      <c r="N62" s="48"/>
      <c r="O62" s="49"/>
      <c r="P62" s="49"/>
      <c r="Q62" s="49"/>
      <c r="R62" s="49"/>
      <c r="S62" s="49"/>
      <c r="T62" s="49"/>
      <c r="U62" s="71"/>
      <c r="V62" s="259"/>
      <c r="W62" s="55"/>
      <c r="X62" s="48"/>
      <c r="Y62" s="49"/>
      <c r="Z62" s="49"/>
      <c r="AA62" s="49"/>
      <c r="AB62" s="49"/>
      <c r="AC62" s="49"/>
      <c r="AD62" s="49"/>
      <c r="AE62" s="71"/>
      <c r="AF62" s="259"/>
      <c r="AG62" s="55"/>
      <c r="AH62" s="48">
        <v>15</v>
      </c>
      <c r="AI62" s="49"/>
      <c r="AJ62" s="49"/>
      <c r="AK62" s="49"/>
      <c r="AL62" s="49"/>
      <c r="AM62" s="49"/>
      <c r="AN62" s="49"/>
      <c r="AO62" s="71"/>
      <c r="AP62" s="259" t="s">
        <v>31</v>
      </c>
      <c r="AQ62" s="59">
        <v>2</v>
      </c>
      <c r="AR62" s="48"/>
      <c r="AS62" s="49"/>
      <c r="AT62" s="49"/>
      <c r="AU62" s="49"/>
      <c r="AV62" s="49"/>
      <c r="AW62" s="49"/>
      <c r="AX62" s="49"/>
      <c r="AY62" s="71"/>
      <c r="AZ62" s="259"/>
      <c r="BA62" s="55"/>
      <c r="BB62" s="48"/>
      <c r="BC62" s="49"/>
      <c r="BD62" s="49"/>
      <c r="BE62" s="49"/>
      <c r="BF62" s="49"/>
      <c r="BG62" s="49"/>
      <c r="BH62" s="49"/>
      <c r="BI62" s="71"/>
      <c r="BJ62" s="259"/>
      <c r="BK62" s="55"/>
      <c r="BL62" s="48"/>
      <c r="BM62" s="49"/>
      <c r="BN62" s="49"/>
      <c r="BO62" s="49"/>
      <c r="BP62" s="49"/>
      <c r="BQ62" s="49"/>
      <c r="BR62" s="49"/>
      <c r="BS62" s="71"/>
      <c r="BT62" s="259"/>
      <c r="BU62" s="56"/>
      <c r="BV62" s="57">
        <f t="shared" si="53"/>
        <v>2</v>
      </c>
    </row>
    <row r="63" spans="1:74" s="19" customFormat="1" ht="12.75" x14ac:dyDescent="0.2">
      <c r="A63" s="356" t="s">
        <v>184</v>
      </c>
      <c r="B63" s="357" t="s">
        <v>179</v>
      </c>
      <c r="C63" s="294" t="s">
        <v>44</v>
      </c>
      <c r="D63" s="347" t="s">
        <v>29</v>
      </c>
      <c r="E63" s="198">
        <f t="shared" si="51"/>
        <v>45</v>
      </c>
      <c r="F63" s="47">
        <f t="shared" si="52"/>
        <v>30</v>
      </c>
      <c r="G63" s="47">
        <f t="shared" si="52"/>
        <v>15</v>
      </c>
      <c r="H63" s="47">
        <f t="shared" si="52"/>
        <v>0</v>
      </c>
      <c r="I63" s="47">
        <f t="shared" si="52"/>
        <v>0</v>
      </c>
      <c r="J63" s="47">
        <f t="shared" si="52"/>
        <v>0</v>
      </c>
      <c r="K63" s="47">
        <f t="shared" si="52"/>
        <v>0</v>
      </c>
      <c r="L63" s="47">
        <f t="shared" si="52"/>
        <v>0</v>
      </c>
      <c r="M63" s="47">
        <f t="shared" si="52"/>
        <v>0</v>
      </c>
      <c r="N63" s="48"/>
      <c r="O63" s="49"/>
      <c r="P63" s="49"/>
      <c r="Q63" s="49"/>
      <c r="R63" s="49"/>
      <c r="S63" s="49"/>
      <c r="T63" s="49"/>
      <c r="U63" s="71"/>
      <c r="V63" s="259"/>
      <c r="W63" s="59"/>
      <c r="X63" s="48"/>
      <c r="Y63" s="49"/>
      <c r="Z63" s="49"/>
      <c r="AA63" s="49"/>
      <c r="AB63" s="49"/>
      <c r="AC63" s="49"/>
      <c r="AD63" s="49"/>
      <c r="AE63" s="71"/>
      <c r="AF63" s="259"/>
      <c r="AG63" s="59"/>
      <c r="AH63" s="320">
        <v>30</v>
      </c>
      <c r="AI63" s="49">
        <v>15</v>
      </c>
      <c r="AJ63" s="49"/>
      <c r="AK63" s="49"/>
      <c r="AL63" s="49"/>
      <c r="AM63" s="49"/>
      <c r="AN63" s="49"/>
      <c r="AO63" s="71"/>
      <c r="AP63" s="259" t="s">
        <v>31</v>
      </c>
      <c r="AQ63" s="59">
        <v>4</v>
      </c>
      <c r="AR63" s="48"/>
      <c r="AS63" s="49"/>
      <c r="AT63" s="49"/>
      <c r="AU63" s="49"/>
      <c r="AV63" s="49"/>
      <c r="AW63" s="49"/>
      <c r="AX63" s="49"/>
      <c r="AY63" s="71"/>
      <c r="AZ63" s="259"/>
      <c r="BA63" s="59"/>
      <c r="BB63" s="48"/>
      <c r="BC63" s="49"/>
      <c r="BD63" s="49"/>
      <c r="BE63" s="49"/>
      <c r="BF63" s="49"/>
      <c r="BG63" s="49"/>
      <c r="BH63" s="49"/>
      <c r="BI63" s="71"/>
      <c r="BJ63" s="259"/>
      <c r="BK63" s="59"/>
      <c r="BL63" s="48"/>
      <c r="BM63" s="49"/>
      <c r="BN63" s="49"/>
      <c r="BO63" s="49"/>
      <c r="BP63" s="49"/>
      <c r="BQ63" s="49"/>
      <c r="BR63" s="49"/>
      <c r="BS63" s="71"/>
      <c r="BT63" s="259"/>
      <c r="BU63" s="60"/>
      <c r="BV63" s="57">
        <f t="shared" si="53"/>
        <v>4</v>
      </c>
    </row>
    <row r="64" spans="1:74" s="19" customFormat="1" ht="12.75" customHeight="1" x14ac:dyDescent="0.2">
      <c r="A64" s="181" t="s">
        <v>185</v>
      </c>
      <c r="B64" s="243" t="s">
        <v>180</v>
      </c>
      <c r="C64" s="294"/>
      <c r="D64" s="345" t="s">
        <v>29</v>
      </c>
      <c r="E64" s="198">
        <f t="shared" si="51"/>
        <v>30</v>
      </c>
      <c r="F64" s="47">
        <f t="shared" si="52"/>
        <v>30</v>
      </c>
      <c r="G64" s="47">
        <f t="shared" si="52"/>
        <v>0</v>
      </c>
      <c r="H64" s="47">
        <f t="shared" si="52"/>
        <v>0</v>
      </c>
      <c r="I64" s="47">
        <f t="shared" si="52"/>
        <v>0</v>
      </c>
      <c r="J64" s="47">
        <f t="shared" si="52"/>
        <v>0</v>
      </c>
      <c r="K64" s="47">
        <f t="shared" si="52"/>
        <v>0</v>
      </c>
      <c r="L64" s="47">
        <f t="shared" si="52"/>
        <v>0</v>
      </c>
      <c r="M64" s="47">
        <f t="shared" si="52"/>
        <v>0</v>
      </c>
      <c r="N64" s="48"/>
      <c r="O64" s="49"/>
      <c r="P64" s="49"/>
      <c r="Q64" s="49"/>
      <c r="R64" s="49"/>
      <c r="S64" s="49"/>
      <c r="T64" s="49"/>
      <c r="U64" s="71"/>
      <c r="V64" s="259"/>
      <c r="W64" s="59"/>
      <c r="X64" s="48"/>
      <c r="Y64" s="49"/>
      <c r="Z64" s="49"/>
      <c r="AA64" s="49"/>
      <c r="AB64" s="49"/>
      <c r="AC64" s="49"/>
      <c r="AD64" s="49"/>
      <c r="AE64" s="71"/>
      <c r="AF64" s="259"/>
      <c r="AG64" s="59"/>
      <c r="AH64" s="48">
        <v>30</v>
      </c>
      <c r="AI64" s="49"/>
      <c r="AJ64" s="49"/>
      <c r="AK64" s="49"/>
      <c r="AL64" s="49"/>
      <c r="AM64" s="49"/>
      <c r="AN64" s="49"/>
      <c r="AO64" s="71"/>
      <c r="AP64" s="259" t="s">
        <v>30</v>
      </c>
      <c r="AQ64" s="59">
        <v>3</v>
      </c>
      <c r="AR64" s="48"/>
      <c r="AS64" s="49"/>
      <c r="AT64" s="49"/>
      <c r="AU64" s="49"/>
      <c r="AV64" s="49"/>
      <c r="AW64" s="49"/>
      <c r="AX64" s="49"/>
      <c r="AY64" s="71"/>
      <c r="AZ64" s="259"/>
      <c r="BA64" s="59"/>
      <c r="BB64" s="48"/>
      <c r="BC64" s="49"/>
      <c r="BD64" s="49"/>
      <c r="BE64" s="49"/>
      <c r="BF64" s="49"/>
      <c r="BG64" s="49"/>
      <c r="BH64" s="49"/>
      <c r="BI64" s="71"/>
      <c r="BJ64" s="259"/>
      <c r="BK64" s="59"/>
      <c r="BL64" s="48"/>
      <c r="BM64" s="49"/>
      <c r="BN64" s="49"/>
      <c r="BO64" s="49"/>
      <c r="BP64" s="49"/>
      <c r="BQ64" s="49"/>
      <c r="BR64" s="49"/>
      <c r="BS64" s="71"/>
      <c r="BT64" s="259"/>
      <c r="BU64" s="60"/>
      <c r="BV64" s="57">
        <f t="shared" si="53"/>
        <v>3</v>
      </c>
    </row>
    <row r="65" spans="1:256" s="19" customFormat="1" ht="14.45" customHeight="1" x14ac:dyDescent="0.2">
      <c r="A65" s="181" t="s">
        <v>152</v>
      </c>
      <c r="B65" s="275" t="s">
        <v>88</v>
      </c>
      <c r="C65" s="297" t="s">
        <v>44</v>
      </c>
      <c r="D65" s="345" t="s">
        <v>29</v>
      </c>
      <c r="E65" s="198">
        <f t="shared" si="51"/>
        <v>30</v>
      </c>
      <c r="F65" s="47">
        <f t="shared" si="52"/>
        <v>15</v>
      </c>
      <c r="G65" s="47">
        <f t="shared" si="52"/>
        <v>15</v>
      </c>
      <c r="H65" s="47">
        <f t="shared" si="52"/>
        <v>0</v>
      </c>
      <c r="I65" s="47">
        <f t="shared" si="52"/>
        <v>0</v>
      </c>
      <c r="J65" s="47">
        <f t="shared" si="52"/>
        <v>0</v>
      </c>
      <c r="K65" s="47">
        <f t="shared" si="52"/>
        <v>0</v>
      </c>
      <c r="L65" s="47">
        <f t="shared" si="52"/>
        <v>0</v>
      </c>
      <c r="M65" s="47">
        <f t="shared" si="52"/>
        <v>0</v>
      </c>
      <c r="N65" s="48"/>
      <c r="O65" s="49"/>
      <c r="P65" s="49"/>
      <c r="Q65" s="49"/>
      <c r="R65" s="49"/>
      <c r="S65" s="49"/>
      <c r="T65" s="49"/>
      <c r="U65" s="71"/>
      <c r="V65" s="259"/>
      <c r="W65" s="59"/>
      <c r="X65" s="48"/>
      <c r="Y65" s="49"/>
      <c r="Z65" s="49"/>
      <c r="AA65" s="49"/>
      <c r="AB65" s="49"/>
      <c r="AC65" s="49"/>
      <c r="AD65" s="49"/>
      <c r="AE65" s="71"/>
      <c r="AF65" s="259"/>
      <c r="AG65" s="59"/>
      <c r="AH65" s="48">
        <v>15</v>
      </c>
      <c r="AI65" s="49">
        <v>15</v>
      </c>
      <c r="AJ65" s="49"/>
      <c r="AK65" s="49"/>
      <c r="AL65" s="49"/>
      <c r="AM65" s="49"/>
      <c r="AN65" s="49"/>
      <c r="AO65" s="71"/>
      <c r="AP65" s="259" t="s">
        <v>30</v>
      </c>
      <c r="AQ65" s="59">
        <v>3</v>
      </c>
      <c r="AR65" s="48"/>
      <c r="AS65" s="49"/>
      <c r="AT65" s="49"/>
      <c r="AU65" s="49"/>
      <c r="AV65" s="49"/>
      <c r="AW65" s="49"/>
      <c r="AX65" s="49"/>
      <c r="AY65" s="71"/>
      <c r="AZ65" s="259"/>
      <c r="BA65" s="59"/>
      <c r="BB65" s="320"/>
      <c r="BC65" s="291"/>
      <c r="BD65" s="291"/>
      <c r="BE65" s="291"/>
      <c r="BF65" s="291"/>
      <c r="BG65" s="291"/>
      <c r="BH65" s="49"/>
      <c r="BI65" s="71"/>
      <c r="BJ65" s="259"/>
      <c r="BK65" s="59"/>
      <c r="BL65" s="48"/>
      <c r="BM65" s="49"/>
      <c r="BN65" s="49"/>
      <c r="BO65" s="49"/>
      <c r="BP65" s="49"/>
      <c r="BQ65" s="49"/>
      <c r="BR65" s="49"/>
      <c r="BS65" s="71"/>
      <c r="BT65" s="259"/>
      <c r="BU65" s="60"/>
      <c r="BV65" s="57">
        <f t="shared" si="53"/>
        <v>3</v>
      </c>
    </row>
    <row r="66" spans="1:256" s="19" customFormat="1" ht="12.75" x14ac:dyDescent="0.2">
      <c r="A66" s="181" t="s">
        <v>81</v>
      </c>
      <c r="B66" s="245" t="s">
        <v>174</v>
      </c>
      <c r="C66" s="348" t="s">
        <v>44</v>
      </c>
      <c r="D66" s="333" t="s">
        <v>29</v>
      </c>
      <c r="E66" s="198">
        <f t="shared" si="51"/>
        <v>45</v>
      </c>
      <c r="F66" s="47">
        <f t="shared" si="52"/>
        <v>30</v>
      </c>
      <c r="G66" s="47">
        <f t="shared" si="52"/>
        <v>15</v>
      </c>
      <c r="H66" s="47">
        <f t="shared" si="52"/>
        <v>0</v>
      </c>
      <c r="I66" s="47">
        <f t="shared" si="52"/>
        <v>0</v>
      </c>
      <c r="J66" s="47">
        <f t="shared" si="52"/>
        <v>0</v>
      </c>
      <c r="K66" s="47">
        <f t="shared" si="52"/>
        <v>0</v>
      </c>
      <c r="L66" s="47">
        <f t="shared" si="52"/>
        <v>0</v>
      </c>
      <c r="M66" s="47">
        <f t="shared" si="52"/>
        <v>0</v>
      </c>
      <c r="N66" s="48"/>
      <c r="O66" s="49"/>
      <c r="P66" s="49"/>
      <c r="Q66" s="49"/>
      <c r="R66" s="49"/>
      <c r="S66" s="49"/>
      <c r="T66" s="49"/>
      <c r="U66" s="71"/>
      <c r="V66" s="259"/>
      <c r="W66" s="59"/>
      <c r="X66" s="48"/>
      <c r="Y66" s="49"/>
      <c r="Z66" s="49"/>
      <c r="AA66" s="49"/>
      <c r="AB66" s="49"/>
      <c r="AC66" s="49"/>
      <c r="AD66" s="49"/>
      <c r="AE66" s="71"/>
      <c r="AF66" s="259"/>
      <c r="AG66" s="59"/>
      <c r="AH66" s="48"/>
      <c r="AI66" s="49"/>
      <c r="AJ66" s="49"/>
      <c r="AK66" s="49"/>
      <c r="AL66" s="49"/>
      <c r="AM66" s="49"/>
      <c r="AN66" s="49"/>
      <c r="AO66" s="71"/>
      <c r="AP66" s="259"/>
      <c r="AQ66" s="55"/>
      <c r="AR66" s="48">
        <v>30</v>
      </c>
      <c r="AS66" s="49">
        <v>15</v>
      </c>
      <c r="AT66" s="49"/>
      <c r="AU66" s="49"/>
      <c r="AV66" s="49"/>
      <c r="AW66" s="49"/>
      <c r="AX66" s="49"/>
      <c r="AY66" s="71"/>
      <c r="AZ66" s="259" t="s">
        <v>31</v>
      </c>
      <c r="BA66" s="59">
        <v>4</v>
      </c>
      <c r="BB66" s="320"/>
      <c r="BC66" s="291"/>
      <c r="BD66" s="291"/>
      <c r="BE66" s="291"/>
      <c r="BF66" s="291"/>
      <c r="BG66" s="291"/>
      <c r="BH66" s="49"/>
      <c r="BI66" s="71"/>
      <c r="BJ66" s="259"/>
      <c r="BK66" s="59"/>
      <c r="BL66" s="48"/>
      <c r="BM66" s="49"/>
      <c r="BN66" s="49"/>
      <c r="BO66" s="49"/>
      <c r="BP66" s="49"/>
      <c r="BQ66" s="49"/>
      <c r="BR66" s="49"/>
      <c r="BS66" s="71"/>
      <c r="BT66" s="259"/>
      <c r="BU66" s="60"/>
      <c r="BV66" s="57">
        <f t="shared" si="53"/>
        <v>4</v>
      </c>
    </row>
    <row r="67" spans="1:256" s="19" customFormat="1" ht="12.75" customHeight="1" x14ac:dyDescent="0.2">
      <c r="A67" s="181" t="s">
        <v>82</v>
      </c>
      <c r="B67" s="279" t="s">
        <v>84</v>
      </c>
      <c r="C67" s="294" t="s">
        <v>44</v>
      </c>
      <c r="D67" s="345" t="s">
        <v>29</v>
      </c>
      <c r="E67" s="198">
        <f t="shared" si="51"/>
        <v>60</v>
      </c>
      <c r="F67" s="47">
        <f t="shared" si="52"/>
        <v>15</v>
      </c>
      <c r="G67" s="47">
        <f t="shared" si="52"/>
        <v>0</v>
      </c>
      <c r="H67" s="47">
        <f t="shared" si="52"/>
        <v>0</v>
      </c>
      <c r="I67" s="47">
        <f t="shared" si="52"/>
        <v>45</v>
      </c>
      <c r="J67" s="47">
        <f t="shared" si="52"/>
        <v>0</v>
      </c>
      <c r="K67" s="47">
        <f t="shared" si="52"/>
        <v>0</v>
      </c>
      <c r="L67" s="47">
        <f t="shared" si="52"/>
        <v>0</v>
      </c>
      <c r="M67" s="47">
        <f t="shared" si="52"/>
        <v>0</v>
      </c>
      <c r="N67" s="48"/>
      <c r="O67" s="49"/>
      <c r="P67" s="49"/>
      <c r="Q67" s="49"/>
      <c r="R67" s="49"/>
      <c r="S67" s="49"/>
      <c r="T67" s="49"/>
      <c r="U67" s="71"/>
      <c r="V67" s="259"/>
      <c r="W67" s="59"/>
      <c r="X67" s="48"/>
      <c r="Y67" s="49"/>
      <c r="Z67" s="49"/>
      <c r="AA67" s="49"/>
      <c r="AB67" s="49"/>
      <c r="AC67" s="49"/>
      <c r="AD67" s="49"/>
      <c r="AE67" s="71"/>
      <c r="AF67" s="259"/>
      <c r="AG67" s="59"/>
      <c r="AH67" s="48"/>
      <c r="AI67" s="49"/>
      <c r="AJ67" s="49"/>
      <c r="AK67" s="49"/>
      <c r="AL67" s="49"/>
      <c r="AM67" s="49"/>
      <c r="AN67" s="49"/>
      <c r="AO67" s="71"/>
      <c r="AP67" s="259"/>
      <c r="AQ67" s="59"/>
      <c r="AR67" s="48"/>
      <c r="AS67" s="49"/>
      <c r="AT67" s="49"/>
      <c r="AU67" s="49"/>
      <c r="AV67" s="49"/>
      <c r="AW67" s="49"/>
      <c r="AX67" s="49"/>
      <c r="AY67" s="71"/>
      <c r="AZ67" s="259"/>
      <c r="BA67" s="59"/>
      <c r="BB67" s="320">
        <v>15</v>
      </c>
      <c r="BC67" s="291"/>
      <c r="BD67" s="291"/>
      <c r="BE67" s="291">
        <v>45</v>
      </c>
      <c r="BF67" s="291"/>
      <c r="BG67" s="291"/>
      <c r="BH67" s="49"/>
      <c r="BI67" s="71"/>
      <c r="BJ67" s="259" t="s">
        <v>31</v>
      </c>
      <c r="BK67" s="59">
        <v>6</v>
      </c>
      <c r="BL67" s="48"/>
      <c r="BM67" s="49"/>
      <c r="BN67" s="49"/>
      <c r="BO67" s="49"/>
      <c r="BP67" s="49"/>
      <c r="BQ67" s="49"/>
      <c r="BR67" s="49"/>
      <c r="BS67" s="71"/>
      <c r="BT67" s="259"/>
      <c r="BU67" s="60"/>
      <c r="BV67" s="57">
        <f t="shared" si="53"/>
        <v>6</v>
      </c>
    </row>
    <row r="68" spans="1:256" s="19" customFormat="1" ht="12.75" customHeight="1" x14ac:dyDescent="0.2">
      <c r="A68" s="181" t="s">
        <v>83</v>
      </c>
      <c r="B68" s="243" t="s">
        <v>86</v>
      </c>
      <c r="C68" s="58" t="s">
        <v>44</v>
      </c>
      <c r="D68" s="196" t="s">
        <v>29</v>
      </c>
      <c r="E68" s="198">
        <f t="shared" si="51"/>
        <v>60</v>
      </c>
      <c r="F68" s="47">
        <f t="shared" si="52"/>
        <v>0</v>
      </c>
      <c r="G68" s="47">
        <f t="shared" si="52"/>
        <v>15</v>
      </c>
      <c r="H68" s="47">
        <f t="shared" si="52"/>
        <v>0</v>
      </c>
      <c r="I68" s="47">
        <f t="shared" si="52"/>
        <v>45</v>
      </c>
      <c r="J68" s="47">
        <f t="shared" si="52"/>
        <v>0</v>
      </c>
      <c r="K68" s="47">
        <f t="shared" si="52"/>
        <v>0</v>
      </c>
      <c r="L68" s="47">
        <f t="shared" si="52"/>
        <v>0</v>
      </c>
      <c r="M68" s="47">
        <f t="shared" si="52"/>
        <v>0</v>
      </c>
      <c r="N68" s="48"/>
      <c r="O68" s="49"/>
      <c r="P68" s="49"/>
      <c r="Q68" s="49"/>
      <c r="R68" s="49"/>
      <c r="S68" s="49"/>
      <c r="T68" s="49"/>
      <c r="U68" s="71"/>
      <c r="V68" s="259"/>
      <c r="W68" s="59"/>
      <c r="X68" s="48"/>
      <c r="Y68" s="49"/>
      <c r="Z68" s="49"/>
      <c r="AA68" s="49"/>
      <c r="AB68" s="49"/>
      <c r="AC68" s="49"/>
      <c r="AD68" s="49"/>
      <c r="AE68" s="71"/>
      <c r="AF68" s="259"/>
      <c r="AG68" s="59"/>
      <c r="AH68" s="48"/>
      <c r="AI68" s="49"/>
      <c r="AJ68" s="49"/>
      <c r="AK68" s="49"/>
      <c r="AL68" s="49"/>
      <c r="AM68" s="49"/>
      <c r="AN68" s="49"/>
      <c r="AO68" s="71"/>
      <c r="AP68" s="259"/>
      <c r="AQ68" s="59"/>
      <c r="AR68" s="48"/>
      <c r="AS68" s="49"/>
      <c r="AT68" s="49"/>
      <c r="AU68" s="49"/>
      <c r="AV68" s="49"/>
      <c r="AW68" s="49"/>
      <c r="AX68" s="49"/>
      <c r="AY68" s="71"/>
      <c r="AZ68" s="259"/>
      <c r="BA68" s="59"/>
      <c r="BB68" s="320"/>
      <c r="BC68" s="291">
        <v>15</v>
      </c>
      <c r="BD68" s="291"/>
      <c r="BE68" s="291">
        <v>45</v>
      </c>
      <c r="BF68" s="291"/>
      <c r="BG68" s="291"/>
      <c r="BH68" s="49"/>
      <c r="BI68" s="71"/>
      <c r="BJ68" s="259" t="s">
        <v>30</v>
      </c>
      <c r="BK68" s="59">
        <v>5</v>
      </c>
      <c r="BL68" s="48"/>
      <c r="BM68" s="49"/>
      <c r="BN68" s="49"/>
      <c r="BO68" s="49"/>
      <c r="BP68" s="49"/>
      <c r="BQ68" s="49"/>
      <c r="BR68" s="49"/>
      <c r="BS68" s="71"/>
      <c r="BT68" s="259"/>
      <c r="BU68" s="60"/>
      <c r="BV68" s="57">
        <f t="shared" si="53"/>
        <v>5</v>
      </c>
    </row>
    <row r="69" spans="1:256" s="19" customFormat="1" ht="12.75" x14ac:dyDescent="0.2">
      <c r="A69" s="181" t="s">
        <v>85</v>
      </c>
      <c r="B69" s="360" t="s">
        <v>163</v>
      </c>
      <c r="C69" s="331" t="s">
        <v>44</v>
      </c>
      <c r="D69" s="349" t="s">
        <v>29</v>
      </c>
      <c r="E69" s="198">
        <f>SUM(F69:M69)</f>
        <v>45</v>
      </c>
      <c r="F69" s="47">
        <f t="shared" si="52"/>
        <v>15</v>
      </c>
      <c r="G69" s="47">
        <f t="shared" si="52"/>
        <v>15</v>
      </c>
      <c r="H69" s="47">
        <f t="shared" si="52"/>
        <v>0</v>
      </c>
      <c r="I69" s="47">
        <f t="shared" si="52"/>
        <v>15</v>
      </c>
      <c r="J69" s="47">
        <f t="shared" si="52"/>
        <v>0</v>
      </c>
      <c r="K69" s="47">
        <f t="shared" si="52"/>
        <v>0</v>
      </c>
      <c r="L69" s="47">
        <f t="shared" si="52"/>
        <v>0</v>
      </c>
      <c r="M69" s="47">
        <f t="shared" si="52"/>
        <v>0</v>
      </c>
      <c r="N69" s="48"/>
      <c r="O69" s="49"/>
      <c r="P69" s="49"/>
      <c r="Q69" s="49"/>
      <c r="R69" s="49"/>
      <c r="S69" s="49"/>
      <c r="T69" s="49"/>
      <c r="U69" s="71"/>
      <c r="V69" s="259"/>
      <c r="W69" s="59"/>
      <c r="X69" s="48"/>
      <c r="Y69" s="49"/>
      <c r="Z69" s="49"/>
      <c r="AA69" s="49"/>
      <c r="AB69" s="49"/>
      <c r="AC69" s="49"/>
      <c r="AD69" s="49"/>
      <c r="AE69" s="71"/>
      <c r="AF69" s="259"/>
      <c r="AG69" s="59"/>
      <c r="AH69" s="48"/>
      <c r="AI69" s="49"/>
      <c r="AJ69" s="49"/>
      <c r="AK69" s="49"/>
      <c r="AL69" s="49"/>
      <c r="AM69" s="49"/>
      <c r="AN69" s="49"/>
      <c r="AO69" s="71"/>
      <c r="AP69" s="259"/>
      <c r="AQ69" s="55"/>
      <c r="AR69" s="48"/>
      <c r="AS69" s="49"/>
      <c r="AT69" s="49"/>
      <c r="AU69" s="49"/>
      <c r="AV69" s="49"/>
      <c r="AW69" s="49"/>
      <c r="AX69" s="49"/>
      <c r="AY69" s="71"/>
      <c r="AZ69" s="259"/>
      <c r="BA69" s="59"/>
      <c r="BB69" s="320">
        <v>15</v>
      </c>
      <c r="BC69" s="291">
        <v>15</v>
      </c>
      <c r="BD69" s="291"/>
      <c r="BE69" s="291">
        <v>15</v>
      </c>
      <c r="BF69" s="291"/>
      <c r="BG69" s="291"/>
      <c r="BH69" s="49"/>
      <c r="BI69" s="71"/>
      <c r="BJ69" s="259" t="s">
        <v>31</v>
      </c>
      <c r="BK69" s="59">
        <v>4</v>
      </c>
      <c r="BL69" s="48"/>
      <c r="BM69" s="49"/>
      <c r="BN69" s="49"/>
      <c r="BO69" s="49"/>
      <c r="BP69" s="49"/>
      <c r="BQ69" s="49"/>
      <c r="BR69" s="49"/>
      <c r="BS69" s="71"/>
      <c r="BT69" s="259"/>
      <c r="BU69" s="60"/>
      <c r="BV69" s="57">
        <f>(BU69+BK69+BA69+AQ69+AG69+W69)</f>
        <v>4</v>
      </c>
    </row>
    <row r="70" spans="1:256" s="19" customFormat="1" ht="12.75" x14ac:dyDescent="0.2">
      <c r="A70" s="181" t="s">
        <v>87</v>
      </c>
      <c r="B70" s="256" t="s">
        <v>175</v>
      </c>
      <c r="C70" s="331"/>
      <c r="D70" s="333" t="s">
        <v>29</v>
      </c>
      <c r="E70" s="198">
        <f>SUM(F70:M70)</f>
        <v>15</v>
      </c>
      <c r="F70" s="47">
        <f t="shared" si="52"/>
        <v>15</v>
      </c>
      <c r="G70" s="47">
        <f t="shared" si="52"/>
        <v>0</v>
      </c>
      <c r="H70" s="47">
        <f t="shared" si="52"/>
        <v>0</v>
      </c>
      <c r="I70" s="47">
        <f t="shared" si="52"/>
        <v>0</v>
      </c>
      <c r="J70" s="47">
        <f t="shared" si="52"/>
        <v>0</v>
      </c>
      <c r="K70" s="47">
        <f t="shared" si="52"/>
        <v>0</v>
      </c>
      <c r="L70" s="47">
        <f t="shared" si="52"/>
        <v>0</v>
      </c>
      <c r="M70" s="47">
        <f t="shared" si="52"/>
        <v>0</v>
      </c>
      <c r="N70" s="48"/>
      <c r="O70" s="49"/>
      <c r="P70" s="49"/>
      <c r="Q70" s="49"/>
      <c r="R70" s="49"/>
      <c r="S70" s="49"/>
      <c r="T70" s="49"/>
      <c r="U70" s="71"/>
      <c r="V70" s="259"/>
      <c r="W70" s="59"/>
      <c r="X70" s="48"/>
      <c r="Y70" s="49"/>
      <c r="Z70" s="49"/>
      <c r="AA70" s="49"/>
      <c r="AB70" s="49"/>
      <c r="AC70" s="49"/>
      <c r="AD70" s="49"/>
      <c r="AE70" s="71"/>
      <c r="AF70" s="259"/>
      <c r="AG70" s="59"/>
      <c r="AH70" s="48"/>
      <c r="AI70" s="49"/>
      <c r="AJ70" s="49"/>
      <c r="AK70" s="49"/>
      <c r="AL70" s="49"/>
      <c r="AM70" s="49"/>
      <c r="AN70" s="49"/>
      <c r="AO70" s="71"/>
      <c r="AP70" s="259"/>
      <c r="AQ70" s="55"/>
      <c r="AR70" s="48"/>
      <c r="AS70" s="49"/>
      <c r="AT70" s="49"/>
      <c r="AU70" s="49"/>
      <c r="AV70" s="49"/>
      <c r="AW70" s="49"/>
      <c r="AX70" s="49"/>
      <c r="AY70" s="71"/>
      <c r="AZ70" s="259"/>
      <c r="BA70" s="59"/>
      <c r="BB70" s="339">
        <v>15</v>
      </c>
      <c r="BC70" s="340"/>
      <c r="BD70" s="340"/>
      <c r="BE70" s="340"/>
      <c r="BF70" s="340"/>
      <c r="BG70" s="340"/>
      <c r="BH70" s="73"/>
      <c r="BI70" s="71"/>
      <c r="BJ70" s="260" t="s">
        <v>30</v>
      </c>
      <c r="BK70" s="59">
        <v>2</v>
      </c>
      <c r="BL70" s="48"/>
      <c r="BM70" s="49"/>
      <c r="BN70" s="49"/>
      <c r="BO70" s="49"/>
      <c r="BP70" s="49"/>
      <c r="BQ70" s="49"/>
      <c r="BR70" s="49"/>
      <c r="BS70" s="71"/>
      <c r="BT70" s="259"/>
      <c r="BU70" s="60"/>
      <c r="BV70" s="57">
        <f>(BU70+BK70+BA70+AQ70+AG70+W70)</f>
        <v>2</v>
      </c>
    </row>
    <row r="71" spans="1:256" s="19" customFormat="1" ht="12.75" x14ac:dyDescent="0.2">
      <c r="A71" s="181" t="s">
        <v>186</v>
      </c>
      <c r="B71" s="246" t="s">
        <v>176</v>
      </c>
      <c r="C71" s="351" t="s">
        <v>44</v>
      </c>
      <c r="D71" s="333" t="s">
        <v>29</v>
      </c>
      <c r="E71" s="198">
        <f>SUM(F71:M71)</f>
        <v>30</v>
      </c>
      <c r="F71" s="47">
        <f t="shared" si="52"/>
        <v>15</v>
      </c>
      <c r="G71" s="47">
        <f t="shared" si="52"/>
        <v>0</v>
      </c>
      <c r="H71" s="47">
        <f t="shared" si="52"/>
        <v>0</v>
      </c>
      <c r="I71" s="47">
        <f t="shared" si="52"/>
        <v>15</v>
      </c>
      <c r="J71" s="47">
        <f t="shared" si="52"/>
        <v>0</v>
      </c>
      <c r="K71" s="47">
        <f t="shared" si="52"/>
        <v>0</v>
      </c>
      <c r="L71" s="47">
        <f t="shared" si="52"/>
        <v>0</v>
      </c>
      <c r="M71" s="47">
        <f t="shared" si="52"/>
        <v>0</v>
      </c>
      <c r="N71" s="48"/>
      <c r="O71" s="49"/>
      <c r="P71" s="49"/>
      <c r="Q71" s="49"/>
      <c r="R71" s="49"/>
      <c r="S71" s="49"/>
      <c r="T71" s="49"/>
      <c r="U71" s="71"/>
      <c r="V71" s="259"/>
      <c r="W71" s="59"/>
      <c r="X71" s="48"/>
      <c r="Y71" s="49"/>
      <c r="Z71" s="49"/>
      <c r="AA71" s="49"/>
      <c r="AB71" s="49"/>
      <c r="AC71" s="49"/>
      <c r="AD71" s="49"/>
      <c r="AE71" s="71"/>
      <c r="AF71" s="259"/>
      <c r="AG71" s="59"/>
      <c r="AH71" s="48"/>
      <c r="AI71" s="49"/>
      <c r="AJ71" s="49"/>
      <c r="AK71" s="49"/>
      <c r="AL71" s="49"/>
      <c r="AM71" s="49"/>
      <c r="AN71" s="49"/>
      <c r="AO71" s="71"/>
      <c r="AP71" s="259"/>
      <c r="AQ71" s="55"/>
      <c r="AR71" s="48"/>
      <c r="AS71" s="49"/>
      <c r="AT71" s="49"/>
      <c r="AU71" s="49"/>
      <c r="AV71" s="49"/>
      <c r="AW71" s="49"/>
      <c r="AX71" s="49"/>
      <c r="AY71" s="71"/>
      <c r="AZ71" s="259"/>
      <c r="BA71" s="59"/>
      <c r="BB71" s="320">
        <v>15</v>
      </c>
      <c r="BC71" s="291"/>
      <c r="BD71" s="291"/>
      <c r="BE71" s="291">
        <v>15</v>
      </c>
      <c r="BF71" s="291"/>
      <c r="BG71" s="291"/>
      <c r="BH71" s="49"/>
      <c r="BI71" s="71"/>
      <c r="BJ71" s="259" t="s">
        <v>31</v>
      </c>
      <c r="BK71" s="59">
        <v>3</v>
      </c>
      <c r="BL71" s="48"/>
      <c r="BM71" s="49"/>
      <c r="BN71" s="49"/>
      <c r="BO71" s="49"/>
      <c r="BP71" s="49"/>
      <c r="BQ71" s="49"/>
      <c r="BR71" s="49"/>
      <c r="BS71" s="71"/>
      <c r="BT71" s="259"/>
      <c r="BU71" s="60"/>
      <c r="BV71" s="57">
        <f>(BU71+BK71+BA71+AQ71+AG71+W71)</f>
        <v>3</v>
      </c>
    </row>
    <row r="72" spans="1:256" s="19" customFormat="1" ht="12.75" x14ac:dyDescent="0.2">
      <c r="A72" s="181" t="s">
        <v>187</v>
      </c>
      <c r="B72" s="247" t="s">
        <v>189</v>
      </c>
      <c r="C72" s="297" t="s">
        <v>44</v>
      </c>
      <c r="D72" s="345" t="s">
        <v>29</v>
      </c>
      <c r="E72" s="198">
        <f>SUM(F72:M72)</f>
        <v>45</v>
      </c>
      <c r="F72" s="47">
        <f t="shared" si="52"/>
        <v>0</v>
      </c>
      <c r="G72" s="47">
        <f t="shared" si="52"/>
        <v>15</v>
      </c>
      <c r="H72" s="47">
        <f t="shared" si="52"/>
        <v>0</v>
      </c>
      <c r="I72" s="47">
        <f t="shared" si="52"/>
        <v>30</v>
      </c>
      <c r="J72" s="47">
        <f t="shared" si="52"/>
        <v>0</v>
      </c>
      <c r="K72" s="47">
        <f t="shared" si="52"/>
        <v>0</v>
      </c>
      <c r="L72" s="47">
        <f t="shared" si="52"/>
        <v>0</v>
      </c>
      <c r="M72" s="47">
        <f t="shared" si="52"/>
        <v>0</v>
      </c>
      <c r="N72" s="48"/>
      <c r="O72" s="49"/>
      <c r="P72" s="49"/>
      <c r="Q72" s="49"/>
      <c r="R72" s="49"/>
      <c r="S72" s="49"/>
      <c r="T72" s="49"/>
      <c r="U72" s="71"/>
      <c r="V72" s="259"/>
      <c r="W72" s="59"/>
      <c r="X72" s="48"/>
      <c r="Y72" s="49"/>
      <c r="Z72" s="49"/>
      <c r="AA72" s="49"/>
      <c r="AB72" s="49"/>
      <c r="AC72" s="49"/>
      <c r="AD72" s="49"/>
      <c r="AE72" s="71"/>
      <c r="AF72" s="259"/>
      <c r="AG72" s="59"/>
      <c r="AH72" s="48"/>
      <c r="AI72" s="49"/>
      <c r="AJ72" s="49"/>
      <c r="AK72" s="49"/>
      <c r="AL72" s="49"/>
      <c r="AM72" s="49"/>
      <c r="AN72" s="49"/>
      <c r="AO72" s="71"/>
      <c r="AP72" s="259"/>
      <c r="AQ72" s="59"/>
      <c r="AR72" s="48"/>
      <c r="AS72" s="49"/>
      <c r="AT72" s="49"/>
      <c r="AU72" s="49"/>
      <c r="AV72" s="49"/>
      <c r="AW72" s="49"/>
      <c r="AX72" s="49"/>
      <c r="AY72" s="71"/>
      <c r="AZ72" s="259"/>
      <c r="BA72" s="59"/>
      <c r="BB72" s="320"/>
      <c r="BC72" s="291"/>
      <c r="BD72" s="291"/>
      <c r="BE72" s="291"/>
      <c r="BF72" s="291"/>
      <c r="BG72" s="291"/>
      <c r="BH72" s="49"/>
      <c r="BI72" s="71"/>
      <c r="BJ72" s="259"/>
      <c r="BK72" s="59"/>
      <c r="BL72" s="48"/>
      <c r="BM72" s="291">
        <v>15</v>
      </c>
      <c r="BN72" s="49"/>
      <c r="BO72" s="49">
        <v>30</v>
      </c>
      <c r="BP72" s="49"/>
      <c r="BQ72" s="49"/>
      <c r="BR72" s="49"/>
      <c r="BS72" s="71"/>
      <c r="BT72" s="259" t="s">
        <v>30</v>
      </c>
      <c r="BU72" s="60">
        <v>3</v>
      </c>
      <c r="BV72" s="57">
        <f>(BU72+BK72+BA72+AQ72+AG72+W72)</f>
        <v>3</v>
      </c>
    </row>
    <row r="73" spans="1:256" s="19" customFormat="1" ht="12.75" customHeight="1" x14ac:dyDescent="0.2">
      <c r="A73" s="183" t="s">
        <v>188</v>
      </c>
      <c r="B73" s="252" t="s">
        <v>177</v>
      </c>
      <c r="C73" s="297"/>
      <c r="D73" s="345" t="s">
        <v>29</v>
      </c>
      <c r="E73" s="198">
        <f t="shared" si="51"/>
        <v>15</v>
      </c>
      <c r="F73" s="47">
        <f t="shared" si="52"/>
        <v>15</v>
      </c>
      <c r="G73" s="47">
        <f t="shared" si="52"/>
        <v>0</v>
      </c>
      <c r="H73" s="47">
        <f t="shared" si="52"/>
        <v>0</v>
      </c>
      <c r="I73" s="47">
        <f t="shared" si="52"/>
        <v>0</v>
      </c>
      <c r="J73" s="47">
        <f t="shared" si="52"/>
        <v>0</v>
      </c>
      <c r="K73" s="47">
        <f t="shared" si="52"/>
        <v>0</v>
      </c>
      <c r="L73" s="47">
        <f t="shared" si="52"/>
        <v>0</v>
      </c>
      <c r="M73" s="47">
        <f t="shared" si="52"/>
        <v>0</v>
      </c>
      <c r="N73" s="48"/>
      <c r="O73" s="49"/>
      <c r="P73" s="49"/>
      <c r="Q73" s="49"/>
      <c r="R73" s="49"/>
      <c r="S73" s="49"/>
      <c r="T73" s="49"/>
      <c r="U73" s="71"/>
      <c r="V73" s="259"/>
      <c r="W73" s="59"/>
      <c r="X73" s="48"/>
      <c r="Y73" s="49"/>
      <c r="Z73" s="49"/>
      <c r="AA73" s="49"/>
      <c r="AB73" s="49"/>
      <c r="AC73" s="49"/>
      <c r="AD73" s="49"/>
      <c r="AE73" s="71"/>
      <c r="AF73" s="259"/>
      <c r="AG73" s="59"/>
      <c r="AH73" s="48"/>
      <c r="AI73" s="49"/>
      <c r="AJ73" s="49"/>
      <c r="AK73" s="49"/>
      <c r="AL73" s="49"/>
      <c r="AM73" s="49"/>
      <c r="AN73" s="49"/>
      <c r="AO73" s="71"/>
      <c r="AP73" s="259"/>
      <c r="AQ73" s="59"/>
      <c r="AR73" s="48"/>
      <c r="AS73" s="49"/>
      <c r="AT73" s="49"/>
      <c r="AU73" s="49"/>
      <c r="AV73" s="49"/>
      <c r="AW73" s="49"/>
      <c r="AX73" s="49"/>
      <c r="AY73" s="71"/>
      <c r="AZ73" s="259"/>
      <c r="BA73" s="59"/>
      <c r="BB73" s="320"/>
      <c r="BC73" s="291"/>
      <c r="BD73" s="291"/>
      <c r="BE73" s="291"/>
      <c r="BF73" s="291"/>
      <c r="BG73" s="291"/>
      <c r="BH73" s="49"/>
      <c r="BI73" s="71"/>
      <c r="BJ73" s="259"/>
      <c r="BK73" s="59"/>
      <c r="BL73" s="48">
        <v>15</v>
      </c>
      <c r="BM73" s="49"/>
      <c r="BN73" s="49"/>
      <c r="BO73" s="49"/>
      <c r="BP73" s="49"/>
      <c r="BQ73" s="49"/>
      <c r="BR73" s="49"/>
      <c r="BS73" s="71"/>
      <c r="BT73" s="259" t="s">
        <v>30</v>
      </c>
      <c r="BU73" s="60">
        <v>1</v>
      </c>
      <c r="BV73" s="57">
        <f t="shared" si="53"/>
        <v>1</v>
      </c>
    </row>
    <row r="74" spans="1:256" s="19" customFormat="1" ht="16.5" customHeight="1" x14ac:dyDescent="0.2">
      <c r="A74" s="74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7"/>
    </row>
    <row r="75" spans="1:256" s="112" customFormat="1" ht="18" customHeight="1" x14ac:dyDescent="0.2">
      <c r="A75" s="107"/>
      <c r="B75" s="108" t="s">
        <v>89</v>
      </c>
      <c r="C75" s="109"/>
      <c r="D75" s="109"/>
      <c r="E75" s="194">
        <f t="shared" ref="E75:M75" si="54">E59+E35+E22+E9+E56+E48</f>
        <v>2580</v>
      </c>
      <c r="F75" s="110">
        <f t="shared" si="54"/>
        <v>600</v>
      </c>
      <c r="G75" s="110">
        <f t="shared" si="54"/>
        <v>375</v>
      </c>
      <c r="H75" s="110">
        <f t="shared" si="54"/>
        <v>15</v>
      </c>
      <c r="I75" s="110">
        <f t="shared" si="54"/>
        <v>675</v>
      </c>
      <c r="J75" s="110">
        <f t="shared" si="54"/>
        <v>720</v>
      </c>
      <c r="K75" s="110">
        <f t="shared" si="54"/>
        <v>0</v>
      </c>
      <c r="L75" s="110">
        <f t="shared" si="54"/>
        <v>135</v>
      </c>
      <c r="M75" s="193">
        <f t="shared" si="54"/>
        <v>60</v>
      </c>
      <c r="N75" s="111">
        <f t="shared" ref="N75:BV75" si="55">N59+N35+N22+N9+N48+N56</f>
        <v>105</v>
      </c>
      <c r="O75" s="111">
        <f t="shared" si="55"/>
        <v>90</v>
      </c>
      <c r="P75" s="111">
        <f t="shared" si="55"/>
        <v>0</v>
      </c>
      <c r="Q75" s="111">
        <f t="shared" si="55"/>
        <v>135</v>
      </c>
      <c r="R75" s="111">
        <f t="shared" si="55"/>
        <v>0</v>
      </c>
      <c r="S75" s="111">
        <f t="shared" si="55"/>
        <v>0</v>
      </c>
      <c r="T75" s="111">
        <f t="shared" si="55"/>
        <v>30</v>
      </c>
      <c r="U75" s="111">
        <f t="shared" si="55"/>
        <v>0</v>
      </c>
      <c r="V75" s="216">
        <f t="shared" si="55"/>
        <v>3</v>
      </c>
      <c r="W75" s="217">
        <f t="shared" si="55"/>
        <v>30</v>
      </c>
      <c r="X75" s="111">
        <f t="shared" si="55"/>
        <v>120</v>
      </c>
      <c r="Y75" s="111">
        <f t="shared" si="55"/>
        <v>60</v>
      </c>
      <c r="Z75" s="111">
        <f t="shared" si="55"/>
        <v>15</v>
      </c>
      <c r="AA75" s="111">
        <f t="shared" si="55"/>
        <v>105</v>
      </c>
      <c r="AB75" s="111">
        <f t="shared" si="55"/>
        <v>180</v>
      </c>
      <c r="AC75" s="111">
        <f t="shared" si="55"/>
        <v>0</v>
      </c>
      <c r="AD75" s="111">
        <f t="shared" si="55"/>
        <v>30</v>
      </c>
      <c r="AE75" s="111">
        <f t="shared" si="55"/>
        <v>0</v>
      </c>
      <c r="AF75" s="216">
        <f t="shared" si="55"/>
        <v>3</v>
      </c>
      <c r="AG75" s="217">
        <f t="shared" si="55"/>
        <v>30</v>
      </c>
      <c r="AH75" s="217">
        <f t="shared" si="55"/>
        <v>150</v>
      </c>
      <c r="AI75" s="111">
        <f t="shared" si="55"/>
        <v>60</v>
      </c>
      <c r="AJ75" s="111">
        <f t="shared" si="55"/>
        <v>0</v>
      </c>
      <c r="AK75" s="111">
        <f t="shared" si="55"/>
        <v>90</v>
      </c>
      <c r="AL75" s="111">
        <f t="shared" si="55"/>
        <v>90</v>
      </c>
      <c r="AM75" s="111">
        <f t="shared" si="55"/>
        <v>0</v>
      </c>
      <c r="AN75" s="111">
        <f t="shared" si="55"/>
        <v>30</v>
      </c>
      <c r="AO75" s="111">
        <f t="shared" si="55"/>
        <v>0</v>
      </c>
      <c r="AP75" s="216">
        <f t="shared" si="55"/>
        <v>3</v>
      </c>
      <c r="AQ75" s="217">
        <f t="shared" si="55"/>
        <v>30</v>
      </c>
      <c r="AR75" s="111">
        <f t="shared" si="55"/>
        <v>75</v>
      </c>
      <c r="AS75" s="111">
        <f t="shared" si="55"/>
        <v>90</v>
      </c>
      <c r="AT75" s="111">
        <f t="shared" si="55"/>
        <v>0</v>
      </c>
      <c r="AU75" s="111">
        <f t="shared" si="55"/>
        <v>120</v>
      </c>
      <c r="AV75" s="111">
        <f t="shared" si="55"/>
        <v>180</v>
      </c>
      <c r="AW75" s="111">
        <f t="shared" si="55"/>
        <v>0</v>
      </c>
      <c r="AX75" s="111">
        <f t="shared" si="55"/>
        <v>30</v>
      </c>
      <c r="AY75" s="111">
        <f t="shared" si="55"/>
        <v>0</v>
      </c>
      <c r="AZ75" s="216">
        <f t="shared" si="55"/>
        <v>3</v>
      </c>
      <c r="BA75" s="217">
        <f t="shared" si="55"/>
        <v>30</v>
      </c>
      <c r="BB75" s="111">
        <f t="shared" si="55"/>
        <v>105</v>
      </c>
      <c r="BC75" s="111">
        <f t="shared" si="55"/>
        <v>45</v>
      </c>
      <c r="BD75" s="111">
        <f t="shared" si="55"/>
        <v>0</v>
      </c>
      <c r="BE75" s="111">
        <f t="shared" si="55"/>
        <v>120</v>
      </c>
      <c r="BF75" s="111">
        <f t="shared" si="55"/>
        <v>90</v>
      </c>
      <c r="BG75" s="111">
        <f t="shared" si="55"/>
        <v>0</v>
      </c>
      <c r="BH75" s="111">
        <f t="shared" si="55"/>
        <v>15</v>
      </c>
      <c r="BI75" s="111">
        <f t="shared" si="55"/>
        <v>0</v>
      </c>
      <c r="BJ75" s="216">
        <f t="shared" si="55"/>
        <v>4</v>
      </c>
      <c r="BK75" s="217">
        <f t="shared" si="55"/>
        <v>30</v>
      </c>
      <c r="BL75" s="217">
        <f t="shared" si="55"/>
        <v>45</v>
      </c>
      <c r="BM75" s="217">
        <f t="shared" si="55"/>
        <v>30</v>
      </c>
      <c r="BN75" s="217">
        <f t="shared" si="55"/>
        <v>0</v>
      </c>
      <c r="BO75" s="217">
        <f t="shared" si="55"/>
        <v>105</v>
      </c>
      <c r="BP75" s="217">
        <f t="shared" si="55"/>
        <v>180</v>
      </c>
      <c r="BQ75" s="217">
        <f t="shared" si="55"/>
        <v>0</v>
      </c>
      <c r="BR75" s="217">
        <f t="shared" si="55"/>
        <v>0</v>
      </c>
      <c r="BS75" s="217">
        <f t="shared" si="55"/>
        <v>60</v>
      </c>
      <c r="BT75" s="217">
        <f t="shared" si="55"/>
        <v>2</v>
      </c>
      <c r="BU75" s="218">
        <f t="shared" si="55"/>
        <v>30</v>
      </c>
      <c r="BV75" s="184">
        <f t="shared" si="55"/>
        <v>180</v>
      </c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:256" s="19" customFormat="1" ht="14.25" customHeight="1" x14ac:dyDescent="0.2">
      <c r="A76" s="114"/>
      <c r="B76" s="115"/>
      <c r="C76" s="1"/>
      <c r="D76" s="1"/>
      <c r="E76" s="116"/>
      <c r="F76" s="117"/>
      <c r="G76" s="117"/>
      <c r="H76" s="117"/>
      <c r="I76" s="117"/>
      <c r="J76" s="117"/>
      <c r="K76" s="117"/>
      <c r="L76" s="118" t="s">
        <v>90</v>
      </c>
      <c r="M76" s="119"/>
      <c r="N76" s="401">
        <f>N75+O75+P75+Q75+R75+S75+T75+U75</f>
        <v>360</v>
      </c>
      <c r="O76" s="401"/>
      <c r="P76" s="401"/>
      <c r="Q76" s="401"/>
      <c r="R76" s="401"/>
      <c r="S76" s="401"/>
      <c r="T76" s="401"/>
      <c r="U76" s="401"/>
      <c r="V76" s="120"/>
      <c r="W76" s="120"/>
      <c r="X76" s="401">
        <f>X75+Y75+Z75+AA75+AB75+AC75+AD75+AE75</f>
        <v>510</v>
      </c>
      <c r="Y76" s="401"/>
      <c r="Z76" s="401"/>
      <c r="AA76" s="401"/>
      <c r="AB76" s="401"/>
      <c r="AC76" s="401"/>
      <c r="AD76" s="401"/>
      <c r="AE76" s="401"/>
      <c r="AF76" s="120"/>
      <c r="AG76" s="120"/>
      <c r="AH76" s="402">
        <f>AH75+AI75+AJ75+AK75+AL75+AM75+AN75+AO75</f>
        <v>420</v>
      </c>
      <c r="AI76" s="401"/>
      <c r="AJ76" s="401"/>
      <c r="AK76" s="401"/>
      <c r="AL76" s="401"/>
      <c r="AM76" s="401"/>
      <c r="AN76" s="401"/>
      <c r="AO76" s="401"/>
      <c r="AP76" s="120"/>
      <c r="AQ76" s="120"/>
      <c r="AR76" s="401">
        <f>AR75+AS75+AT75+AU75+AV75+AW75+AX75+AY75</f>
        <v>495</v>
      </c>
      <c r="AS76" s="401"/>
      <c r="AT76" s="401"/>
      <c r="AU76" s="401"/>
      <c r="AV76" s="401"/>
      <c r="AW76" s="401"/>
      <c r="AX76" s="401"/>
      <c r="AY76" s="401"/>
      <c r="AZ76" s="120"/>
      <c r="BB76" s="401">
        <f>BB75+BC75+BD75+BE75+BF75+BG75+BH75+BI75</f>
        <v>375</v>
      </c>
      <c r="BC76" s="401"/>
      <c r="BD76" s="401"/>
      <c r="BE76" s="401"/>
      <c r="BF76" s="401"/>
      <c r="BG76" s="401"/>
      <c r="BH76" s="401"/>
      <c r="BI76" s="401"/>
      <c r="BL76" s="402">
        <f>BL75+BM75+BN75+BO75+BP75+BQ75+BR75+BS75</f>
        <v>420</v>
      </c>
      <c r="BM76" s="402"/>
      <c r="BN76" s="402"/>
      <c r="BO76" s="402"/>
      <c r="BP76" s="402"/>
      <c r="BQ76" s="402"/>
      <c r="BR76" s="402"/>
      <c r="BS76" s="402"/>
      <c r="BT76" s="120"/>
      <c r="BU76" s="1"/>
      <c r="BV76" s="100"/>
      <c r="IF76" s="120"/>
      <c r="IG76" s="120"/>
      <c r="IH76" s="120"/>
      <c r="II76" s="120"/>
      <c r="IJ76" s="120"/>
      <c r="IK76" s="120"/>
      <c r="IL76" s="120"/>
      <c r="IM76" s="120"/>
      <c r="IN76" s="120"/>
      <c r="IO76" s="120"/>
      <c r="IP76" s="120"/>
      <c r="IQ76" s="120"/>
      <c r="IR76" s="120"/>
      <c r="IS76" s="120"/>
      <c r="IT76" s="120"/>
      <c r="IU76" s="120"/>
      <c r="IV76" s="120"/>
    </row>
    <row r="77" spans="1:256" s="19" customFormat="1" ht="16.5" customHeight="1" thickBot="1" x14ac:dyDescent="0.25">
      <c r="A77" s="185"/>
      <c r="B77" s="186"/>
      <c r="C77" s="187"/>
      <c r="D77" s="187"/>
      <c r="E77" s="188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9"/>
    </row>
    <row r="78" spans="1:256" s="115" customFormat="1" ht="11.25" customHeight="1" thickTop="1" x14ac:dyDescent="0.2">
      <c r="B78" s="121"/>
      <c r="C78" s="1"/>
      <c r="D78" s="1"/>
      <c r="F78" s="122"/>
      <c r="G78" s="122"/>
      <c r="N78" s="120"/>
      <c r="O78" s="122"/>
      <c r="P78" s="123"/>
      <c r="Q78" s="123"/>
      <c r="R78" s="123"/>
      <c r="S78" s="123"/>
      <c r="T78" s="124"/>
      <c r="U78" s="124"/>
      <c r="V78" s="124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BU78" s="120"/>
    </row>
    <row r="79" spans="1:256" s="115" customFormat="1" ht="13.5" customHeight="1" x14ac:dyDescent="0.2">
      <c r="B79" s="125"/>
      <c r="C79" s="8"/>
      <c r="D79" s="1"/>
      <c r="E79" s="126" t="s">
        <v>24</v>
      </c>
      <c r="F79" s="127" t="s">
        <v>91</v>
      </c>
      <c r="G79" s="120"/>
      <c r="H79" s="121"/>
      <c r="I79" s="120"/>
      <c r="J79" s="120"/>
      <c r="K79" s="128"/>
      <c r="L79" s="128"/>
      <c r="M79" s="128"/>
      <c r="N79" s="128"/>
      <c r="O79" s="128"/>
      <c r="P79" s="6"/>
      <c r="Q79" s="123"/>
      <c r="R79" s="123"/>
      <c r="S79" s="123"/>
      <c r="T79" s="123"/>
      <c r="U79" s="123"/>
      <c r="V79" s="124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BU79" s="120"/>
    </row>
    <row r="80" spans="1:256" s="115" customFormat="1" ht="13.5" customHeight="1" x14ac:dyDescent="0.25">
      <c r="B80" s="125"/>
      <c r="C80" s="8"/>
      <c r="D80" s="1"/>
      <c r="E80" s="129" t="s">
        <v>16</v>
      </c>
      <c r="F80" s="6" t="s">
        <v>92</v>
      </c>
      <c r="G80" s="130"/>
      <c r="H80" s="131"/>
      <c r="O80" s="120"/>
      <c r="P80" s="122"/>
      <c r="Q80" s="123"/>
      <c r="R80" s="123"/>
      <c r="S80" s="123"/>
      <c r="T80" s="123"/>
      <c r="U80" s="124"/>
      <c r="V80" s="124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BU80" s="120"/>
    </row>
    <row r="81" spans="2:73" s="115" customFormat="1" ht="13.5" customHeight="1" x14ac:dyDescent="0.2">
      <c r="B81" s="125"/>
      <c r="C81" s="8"/>
      <c r="D81" s="1"/>
      <c r="E81" s="126" t="s">
        <v>15</v>
      </c>
      <c r="F81" s="127" t="s">
        <v>93</v>
      </c>
      <c r="G81" s="120"/>
      <c r="H81" s="121"/>
      <c r="I81" s="120"/>
      <c r="J81" s="120"/>
      <c r="K81" s="128"/>
      <c r="L81" s="128"/>
      <c r="M81" s="128"/>
      <c r="N81" s="128"/>
      <c r="O81" s="128"/>
      <c r="P81" s="6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</row>
    <row r="82" spans="2:73" s="115" customFormat="1" ht="12" customHeight="1" x14ac:dyDescent="0.2">
      <c r="C82" s="1"/>
      <c r="D82" s="1"/>
      <c r="E82" s="1" t="s">
        <v>156</v>
      </c>
      <c r="F82" s="6" t="s">
        <v>157</v>
      </c>
      <c r="G82" s="121"/>
      <c r="H82" s="120"/>
      <c r="I82" s="120"/>
      <c r="J82" s="120"/>
      <c r="K82" s="128"/>
      <c r="L82" s="128"/>
      <c r="M82" s="128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BM82" s="123" t="s">
        <v>94</v>
      </c>
      <c r="BN82" s="120"/>
      <c r="BO82" s="120"/>
      <c r="BP82" s="120"/>
      <c r="BQ82" s="120"/>
      <c r="BS82" s="120"/>
      <c r="BT82" s="120"/>
      <c r="BU82" s="120"/>
    </row>
    <row r="83" spans="2:73" s="115" customFormat="1" ht="10.5" customHeight="1" x14ac:dyDescent="0.2">
      <c r="C83" s="1"/>
      <c r="D83" s="1"/>
      <c r="E83" s="1"/>
      <c r="F83" s="120"/>
      <c r="G83" s="121"/>
      <c r="H83" s="120"/>
      <c r="I83" s="120"/>
      <c r="J83" s="128"/>
      <c r="K83" s="128"/>
      <c r="L83" s="128"/>
      <c r="M83" s="128"/>
      <c r="N83" s="128"/>
      <c r="O83" s="6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BU83" s="120"/>
    </row>
    <row r="84" spans="2:73" s="115" customFormat="1" ht="17.25" customHeight="1" thickBot="1" x14ac:dyDescent="0.25">
      <c r="C84" s="1"/>
      <c r="D84" s="1"/>
      <c r="E84" s="1"/>
      <c r="F84" s="120"/>
      <c r="G84" s="121"/>
      <c r="H84" s="120"/>
      <c r="I84" s="120"/>
      <c r="J84" s="128"/>
      <c r="K84" s="128"/>
      <c r="L84" s="128"/>
      <c r="M84" s="128"/>
      <c r="N84" s="128"/>
      <c r="O84" s="6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"/>
      <c r="AR84" s="122"/>
      <c r="AS84" s="122"/>
      <c r="AT84" s="1" t="s">
        <v>95</v>
      </c>
      <c r="AU84" s="1"/>
      <c r="AV84" s="1"/>
      <c r="AW84" s="1"/>
      <c r="AX84" s="1"/>
      <c r="AY84" s="1"/>
      <c r="AZ84" s="1"/>
      <c r="BA84" s="1"/>
      <c r="BB84" s="1"/>
      <c r="BC84" s="120"/>
      <c r="BD84" s="120"/>
      <c r="BE84" s="120"/>
      <c r="BF84" s="120"/>
      <c r="BG84" s="120"/>
      <c r="BH84" s="121"/>
      <c r="BI84" s="121"/>
      <c r="BJ84" s="122"/>
      <c r="BK84" s="122"/>
      <c r="BL84" s="122"/>
      <c r="BM84" s="122"/>
      <c r="BN84" s="120"/>
      <c r="BO84" s="120"/>
      <c r="BP84" s="120"/>
      <c r="BQ84" s="122"/>
      <c r="BR84" s="122"/>
      <c r="BS84" s="122"/>
      <c r="BT84" s="122"/>
      <c r="BU84" s="120"/>
    </row>
    <row r="85" spans="2:73" s="115" customFormat="1" ht="27.75" customHeight="1" thickBot="1" x14ac:dyDescent="0.25">
      <c r="B85" s="278" t="s">
        <v>151</v>
      </c>
      <c r="C85" s="276">
        <v>2019</v>
      </c>
      <c r="D85" s="3"/>
      <c r="E85" s="219">
        <f>BV72</f>
        <v>3</v>
      </c>
      <c r="F85" s="141" t="s">
        <v>115</v>
      </c>
      <c r="G85" s="142"/>
      <c r="H85" s="142"/>
      <c r="I85" s="142"/>
      <c r="J85" s="143"/>
      <c r="K85" s="141" t="s">
        <v>121</v>
      </c>
      <c r="L85" s="142"/>
      <c r="M85" s="142"/>
      <c r="N85" s="142"/>
      <c r="O85" s="142"/>
      <c r="P85" s="142"/>
      <c r="Q85" s="14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2"/>
      <c r="AS85" s="122"/>
      <c r="AT85" s="191" t="s">
        <v>96</v>
      </c>
      <c r="AU85" s="1"/>
      <c r="AV85" s="1"/>
      <c r="AW85" s="1"/>
      <c r="AX85" s="1"/>
      <c r="AY85" s="1"/>
      <c r="AZ85" s="1"/>
      <c r="BA85" s="1"/>
      <c r="BB85" s="1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2"/>
      <c r="BN85" s="120"/>
      <c r="BO85" s="120"/>
      <c r="BP85" s="120"/>
      <c r="BQ85" s="128"/>
      <c r="BR85" s="120"/>
      <c r="BS85" s="120"/>
      <c r="BT85" s="120"/>
      <c r="BU85" s="120"/>
    </row>
    <row r="86" spans="2:73" ht="16.5" customHeight="1" thickBot="1" x14ac:dyDescent="0.25">
      <c r="B86" s="278">
        <v>12.22</v>
      </c>
      <c r="C86" s="276">
        <v>11.67</v>
      </c>
      <c r="E86" s="144">
        <f>(BV37+BV61+BV63+BV66+BV67)/BV75</f>
        <v>0.12222222222222222</v>
      </c>
      <c r="F86" s="220" t="s">
        <v>116</v>
      </c>
      <c r="G86" s="221"/>
      <c r="H86" s="221"/>
      <c r="I86" s="221"/>
      <c r="J86" s="222"/>
      <c r="K86" s="223" t="s">
        <v>122</v>
      </c>
      <c r="L86" s="224"/>
      <c r="M86" s="224"/>
      <c r="N86" s="224"/>
      <c r="O86" s="224"/>
      <c r="P86" s="224"/>
      <c r="Q86" s="225"/>
    </row>
    <row r="87" spans="2:73" ht="16.5" customHeight="1" thickBot="1" x14ac:dyDescent="0.25">
      <c r="B87" s="278">
        <v>11.11</v>
      </c>
      <c r="C87" s="276">
        <v>10.56</v>
      </c>
      <c r="E87" s="267">
        <f>(BV24+BV28+BV31+BV43+BV44+BV69)/BV75</f>
        <v>0.1111111111111111</v>
      </c>
      <c r="F87" s="226" t="s">
        <v>117</v>
      </c>
      <c r="G87" s="227"/>
      <c r="H87" s="227"/>
      <c r="I87" s="227"/>
      <c r="J87" s="228"/>
      <c r="K87" s="229"/>
      <c r="L87" s="230"/>
      <c r="M87" s="230"/>
      <c r="N87" s="230"/>
      <c r="O87" s="230"/>
      <c r="P87" s="230"/>
      <c r="Q87" s="231"/>
    </row>
    <row r="88" spans="2:73" ht="15.75" customHeight="1" thickBot="1" x14ac:dyDescent="0.25">
      <c r="B88" s="278">
        <v>58.89</v>
      </c>
      <c r="C88" s="276">
        <v>57.22</v>
      </c>
      <c r="E88" s="268">
        <f>(BV10+BV11+BV12+BV13+BV14+BV15+BV16+BV17+BV18+BV19+BV20+BV26+BV29+BV30+BV38+BV39+BV41+BV42+BV46+BV49+BV50+BV51+BV52+BV53+BV54+BV57+BV60+BV62+BV64+BV68+BV70+BV71+BV72+BV73)/BV75</f>
        <v>0.58888888888888891</v>
      </c>
      <c r="F88" s="232" t="s">
        <v>118</v>
      </c>
      <c r="G88" s="233"/>
      <c r="H88" s="233"/>
      <c r="I88" s="233"/>
      <c r="J88" s="234"/>
      <c r="K88" s="235"/>
      <c r="L88" s="236"/>
      <c r="M88" s="236"/>
      <c r="N88" s="236"/>
      <c r="O88" s="236"/>
      <c r="P88" s="236"/>
      <c r="Q88" s="237"/>
    </row>
    <row r="89" spans="2:73" ht="12.75" thickBot="1" x14ac:dyDescent="0.25">
      <c r="B89" s="278">
        <v>4.4400000000000004</v>
      </c>
      <c r="C89" s="276">
        <v>6.67</v>
      </c>
      <c r="E89" s="269">
        <f>(BV23+BV25+BV32+BV33)/BV75</f>
        <v>4.4444444444444446E-2</v>
      </c>
      <c r="F89" s="238" t="s">
        <v>119</v>
      </c>
      <c r="G89" s="239"/>
      <c r="H89" s="239"/>
      <c r="I89" s="239"/>
      <c r="J89" s="240"/>
      <c r="K89" s="229" t="s">
        <v>123</v>
      </c>
      <c r="L89" s="230"/>
      <c r="M89" s="230"/>
      <c r="N89" s="230"/>
      <c r="O89" s="230"/>
      <c r="P89" s="230"/>
      <c r="Q89" s="231"/>
    </row>
    <row r="90" spans="2:73" ht="12.75" thickBot="1" x14ac:dyDescent="0.25">
      <c r="B90" s="278">
        <v>13.33</v>
      </c>
      <c r="C90" s="276">
        <v>13.89</v>
      </c>
      <c r="E90" s="270">
        <f>(BV27+BV36+BV40+BV45+BV65)/BV75</f>
        <v>0.13333333333333333</v>
      </c>
      <c r="F90" s="232" t="s">
        <v>120</v>
      </c>
      <c r="G90" s="233"/>
      <c r="H90" s="233"/>
      <c r="I90" s="233"/>
      <c r="J90" s="234"/>
      <c r="K90" s="235"/>
      <c r="L90" s="236"/>
      <c r="M90" s="236"/>
      <c r="N90" s="236"/>
      <c r="O90" s="236"/>
      <c r="P90" s="236"/>
      <c r="Q90" s="237"/>
    </row>
    <row r="91" spans="2:73" x14ac:dyDescent="0.2">
      <c r="B91" s="289">
        <f>SUM(B86:B90)</f>
        <v>99.99</v>
      </c>
      <c r="C91" s="290">
        <f>SUM(C86:C90)</f>
        <v>100.01</v>
      </c>
      <c r="E91" s="277">
        <f>SUM(E86:E90)</f>
        <v>0.99999999999999989</v>
      </c>
    </row>
  </sheetData>
  <sheetProtection selectLockedCells="1" selectUnlockedCells="1"/>
  <mergeCells count="19">
    <mergeCell ref="BB76:BI76"/>
    <mergeCell ref="BL76:BS76"/>
    <mergeCell ref="A49:A53"/>
    <mergeCell ref="N76:U76"/>
    <mergeCell ref="X76:AE76"/>
    <mergeCell ref="AH76:AO76"/>
    <mergeCell ref="AR76:AY76"/>
    <mergeCell ref="E1:AS1"/>
    <mergeCell ref="AY2:BL4"/>
    <mergeCell ref="E6:M6"/>
    <mergeCell ref="A7:A8"/>
    <mergeCell ref="B7:B8"/>
    <mergeCell ref="F7:M7"/>
    <mergeCell ref="N7:W7"/>
    <mergeCell ref="X7:AG7"/>
    <mergeCell ref="AH7:AQ7"/>
    <mergeCell ref="AR7:BA7"/>
    <mergeCell ref="BB7:BK7"/>
    <mergeCell ref="BL7:BU7"/>
  </mergeCells>
  <printOptions horizontalCentered="1"/>
  <pageMargins left="0.35972222222222222" right="0.12986111111111112" top="0.5" bottom="0.2298611111111111" header="0.51180555555555551" footer="0.51180555555555551"/>
  <pageSetup paperSize="8" scale="56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zoomScaleNormal="100" workbookViewId="0">
      <pane ySplit="1" topLeftCell="A38" activePane="bottomLeft" state="frozen"/>
      <selection pane="bottomLeft" activeCell="A2" sqref="A2:XFD2"/>
    </sheetView>
  </sheetViews>
  <sheetFormatPr defaultColWidth="8.85546875" defaultRowHeight="15" x14ac:dyDescent="0.25"/>
  <cols>
    <col min="1" max="16384" width="8.85546875" style="257"/>
  </cols>
  <sheetData>
    <row r="1" spans="1:8" ht="30" x14ac:dyDescent="0.25">
      <c r="A1" s="373" t="s">
        <v>139</v>
      </c>
      <c r="B1" s="373" t="s">
        <v>201</v>
      </c>
      <c r="C1" s="373" t="s">
        <v>200</v>
      </c>
      <c r="D1" s="373" t="s">
        <v>199</v>
      </c>
      <c r="E1" s="373" t="s">
        <v>198</v>
      </c>
      <c r="F1" s="373" t="s">
        <v>197</v>
      </c>
    </row>
    <row r="2" spans="1:8" x14ac:dyDescent="0.25">
      <c r="A2" s="374" t="s">
        <v>202</v>
      </c>
      <c r="B2" s="369">
        <v>0.25</v>
      </c>
      <c r="C2" s="369"/>
      <c r="D2" s="369">
        <v>0.75</v>
      </c>
      <c r="E2" s="369"/>
      <c r="F2" s="369"/>
      <c r="H2" s="257">
        <f>SUM(B2:E2)</f>
        <v>1</v>
      </c>
    </row>
    <row r="3" spans="1:8" x14ac:dyDescent="0.25">
      <c r="A3" s="374" t="s">
        <v>203</v>
      </c>
      <c r="B3" s="369">
        <v>0.25</v>
      </c>
      <c r="C3" s="369"/>
      <c r="D3" s="369">
        <v>0.5</v>
      </c>
      <c r="E3" s="369">
        <v>0.25</v>
      </c>
      <c r="F3" s="369"/>
      <c r="H3" s="257">
        <f>SUM(B3:E3)</f>
        <v>1</v>
      </c>
    </row>
    <row r="4" spans="1:8" x14ac:dyDescent="0.25">
      <c r="A4" s="375" t="s">
        <v>204</v>
      </c>
      <c r="B4" s="370">
        <v>0.25</v>
      </c>
      <c r="C4" s="370">
        <v>0.1</v>
      </c>
      <c r="D4" s="370">
        <v>0.35</v>
      </c>
      <c r="E4" s="370">
        <v>0.3</v>
      </c>
      <c r="F4" s="370"/>
      <c r="G4" s="265"/>
      <c r="H4" s="265">
        <f>SUM(B4:E4)</f>
        <v>1</v>
      </c>
    </row>
    <row r="5" spans="1:8" x14ac:dyDescent="0.25">
      <c r="A5" s="375" t="s">
        <v>205</v>
      </c>
      <c r="B5" s="370">
        <v>0.5</v>
      </c>
      <c r="C5" s="370"/>
      <c r="D5" s="370">
        <v>0.5</v>
      </c>
      <c r="E5" s="370"/>
      <c r="F5" s="370"/>
      <c r="G5" s="265"/>
      <c r="H5" s="265">
        <f t="shared" ref="H5:H49" si="0">SUM(B5:F5)</f>
        <v>1</v>
      </c>
    </row>
    <row r="6" spans="1:8" x14ac:dyDescent="0.25">
      <c r="A6" s="375" t="s">
        <v>206</v>
      </c>
      <c r="B6" s="370"/>
      <c r="C6" s="370">
        <v>0.5</v>
      </c>
      <c r="D6" s="370">
        <v>0.25</v>
      </c>
      <c r="E6" s="370"/>
      <c r="F6" s="370">
        <v>0.25</v>
      </c>
      <c r="G6" s="265"/>
      <c r="H6" s="265">
        <f t="shared" si="0"/>
        <v>1</v>
      </c>
    </row>
    <row r="7" spans="1:8" x14ac:dyDescent="0.25">
      <c r="A7" s="375" t="s">
        <v>207</v>
      </c>
      <c r="B7" s="370"/>
      <c r="C7" s="370">
        <v>0.3</v>
      </c>
      <c r="D7" s="370"/>
      <c r="E7" s="370">
        <v>0.7</v>
      </c>
      <c r="F7" s="370"/>
      <c r="G7" s="265"/>
      <c r="H7" s="265">
        <f t="shared" si="0"/>
        <v>1</v>
      </c>
    </row>
    <row r="8" spans="1:8" x14ac:dyDescent="0.25">
      <c r="A8" s="375" t="s">
        <v>208</v>
      </c>
      <c r="B8" s="370">
        <v>1</v>
      </c>
      <c r="C8" s="370"/>
      <c r="D8" s="370"/>
      <c r="E8" s="370"/>
      <c r="F8" s="370"/>
      <c r="G8" s="265"/>
      <c r="H8" s="265">
        <f t="shared" si="0"/>
        <v>1</v>
      </c>
    </row>
    <row r="9" spans="1:8" x14ac:dyDescent="0.25">
      <c r="A9" s="375" t="s">
        <v>209</v>
      </c>
      <c r="B9" s="370"/>
      <c r="C9" s="370">
        <v>0.5</v>
      </c>
      <c r="D9" s="370"/>
      <c r="E9" s="370"/>
      <c r="F9" s="370">
        <v>0.5</v>
      </c>
      <c r="G9" s="265"/>
      <c r="H9" s="265">
        <f t="shared" si="0"/>
        <v>1</v>
      </c>
    </row>
    <row r="10" spans="1:8" x14ac:dyDescent="0.25">
      <c r="A10" s="375" t="s">
        <v>210</v>
      </c>
      <c r="B10" s="370">
        <v>1</v>
      </c>
      <c r="C10" s="370"/>
      <c r="D10" s="370"/>
      <c r="E10" s="370"/>
      <c r="F10" s="370"/>
      <c r="G10" s="265"/>
      <c r="H10" s="265">
        <f t="shared" si="0"/>
        <v>1</v>
      </c>
    </row>
    <row r="11" spans="1:8" x14ac:dyDescent="0.25">
      <c r="A11" s="375" t="s">
        <v>211</v>
      </c>
      <c r="B11" s="370"/>
      <c r="C11" s="370">
        <v>0.25</v>
      </c>
      <c r="D11" s="370"/>
      <c r="E11" s="370"/>
      <c r="F11" s="370">
        <v>0.75</v>
      </c>
      <c r="G11" s="265"/>
      <c r="H11" s="265">
        <f t="shared" si="0"/>
        <v>1</v>
      </c>
    </row>
    <row r="12" spans="1:8" x14ac:dyDescent="0.25">
      <c r="A12" s="375" t="s">
        <v>212</v>
      </c>
      <c r="B12" s="370"/>
      <c r="C12" s="370">
        <v>0.25</v>
      </c>
      <c r="D12" s="370"/>
      <c r="E12" s="370"/>
      <c r="F12" s="370">
        <v>0.75</v>
      </c>
      <c r="G12" s="265"/>
      <c r="H12" s="265">
        <f t="shared" si="0"/>
        <v>1</v>
      </c>
    </row>
    <row r="13" spans="1:8" x14ac:dyDescent="0.25">
      <c r="A13" s="375" t="s">
        <v>213</v>
      </c>
      <c r="B13" s="370"/>
      <c r="C13" s="370"/>
      <c r="D13" s="370">
        <v>0.25</v>
      </c>
      <c r="E13" s="370"/>
      <c r="F13" s="370">
        <v>0.75</v>
      </c>
      <c r="G13" s="265"/>
      <c r="H13" s="265">
        <f t="shared" si="0"/>
        <v>1</v>
      </c>
    </row>
    <row r="14" spans="1:8" x14ac:dyDescent="0.25">
      <c r="A14" s="375" t="s">
        <v>214</v>
      </c>
      <c r="B14" s="370"/>
      <c r="C14" s="370"/>
      <c r="D14" s="370">
        <v>0.5</v>
      </c>
      <c r="E14" s="370"/>
      <c r="F14" s="370">
        <v>0.5</v>
      </c>
      <c r="G14" s="265"/>
      <c r="H14" s="265">
        <f t="shared" si="0"/>
        <v>1</v>
      </c>
    </row>
    <row r="15" spans="1:8" x14ac:dyDescent="0.25">
      <c r="A15" s="375" t="s">
        <v>215</v>
      </c>
      <c r="B15" s="370"/>
      <c r="C15" s="370"/>
      <c r="D15" s="370"/>
      <c r="E15" s="370"/>
      <c r="F15" s="370">
        <v>1</v>
      </c>
      <c r="G15" s="265"/>
      <c r="H15" s="265">
        <f t="shared" si="0"/>
        <v>1</v>
      </c>
    </row>
    <row r="16" spans="1:8" x14ac:dyDescent="0.25">
      <c r="A16" s="375" t="s">
        <v>216</v>
      </c>
      <c r="B16" s="370"/>
      <c r="C16" s="370"/>
      <c r="D16" s="370">
        <v>0.25</v>
      </c>
      <c r="E16" s="370"/>
      <c r="F16" s="370">
        <v>0.75</v>
      </c>
      <c r="G16" s="265"/>
      <c r="H16" s="265">
        <f t="shared" si="0"/>
        <v>1</v>
      </c>
    </row>
    <row r="17" spans="1:8" x14ac:dyDescent="0.25">
      <c r="A17" s="375" t="s">
        <v>217</v>
      </c>
      <c r="B17" s="370"/>
      <c r="C17" s="370"/>
      <c r="D17" s="370"/>
      <c r="E17" s="370"/>
      <c r="F17" s="370">
        <v>1</v>
      </c>
      <c r="G17" s="265"/>
      <c r="H17" s="265">
        <f t="shared" si="0"/>
        <v>1</v>
      </c>
    </row>
    <row r="18" spans="1:8" x14ac:dyDescent="0.25">
      <c r="A18" s="375" t="s">
        <v>218</v>
      </c>
      <c r="B18" s="370"/>
      <c r="C18" s="370">
        <v>0.25</v>
      </c>
      <c r="D18" s="370"/>
      <c r="E18" s="370"/>
      <c r="F18" s="370">
        <v>0.75</v>
      </c>
      <c r="G18" s="265"/>
      <c r="H18" s="265">
        <f t="shared" si="0"/>
        <v>1</v>
      </c>
    </row>
    <row r="19" spans="1:8" x14ac:dyDescent="0.25">
      <c r="A19" s="375" t="s">
        <v>219</v>
      </c>
      <c r="B19" s="370"/>
      <c r="C19" s="370">
        <v>0.25</v>
      </c>
      <c r="D19" s="370"/>
      <c r="E19" s="370"/>
      <c r="F19" s="370">
        <v>0.75</v>
      </c>
      <c r="G19" s="265"/>
      <c r="H19" s="265">
        <f t="shared" si="0"/>
        <v>1</v>
      </c>
    </row>
    <row r="20" spans="1:8" x14ac:dyDescent="0.25">
      <c r="A20" s="375" t="s">
        <v>220</v>
      </c>
      <c r="B20" s="370"/>
      <c r="C20" s="370"/>
      <c r="D20" s="370"/>
      <c r="E20" s="370"/>
      <c r="F20" s="370">
        <v>1</v>
      </c>
      <c r="G20" s="265"/>
      <c r="H20" s="265">
        <f t="shared" si="0"/>
        <v>1</v>
      </c>
    </row>
    <row r="21" spans="1:8" x14ac:dyDescent="0.25">
      <c r="A21" s="375" t="s">
        <v>221</v>
      </c>
      <c r="B21" s="370"/>
      <c r="C21" s="370"/>
      <c r="D21" s="370"/>
      <c r="E21" s="370"/>
      <c r="F21" s="370">
        <v>1</v>
      </c>
      <c r="G21" s="265"/>
      <c r="H21" s="265">
        <f t="shared" si="0"/>
        <v>1</v>
      </c>
    </row>
    <row r="22" spans="1:8" x14ac:dyDescent="0.25">
      <c r="A22" s="375" t="s">
        <v>222</v>
      </c>
      <c r="B22" s="370"/>
      <c r="C22" s="370"/>
      <c r="D22" s="370"/>
      <c r="E22" s="370"/>
      <c r="F22" s="370">
        <v>1</v>
      </c>
      <c r="G22" s="265"/>
      <c r="H22" s="265">
        <f t="shared" si="0"/>
        <v>1</v>
      </c>
    </row>
    <row r="23" spans="1:8" x14ac:dyDescent="0.25">
      <c r="A23" s="375" t="s">
        <v>223</v>
      </c>
      <c r="B23" s="370"/>
      <c r="C23" s="370"/>
      <c r="D23" s="370"/>
      <c r="E23" s="370"/>
      <c r="F23" s="370">
        <v>1</v>
      </c>
      <c r="G23" s="265"/>
      <c r="H23" s="265">
        <f t="shared" si="0"/>
        <v>1</v>
      </c>
    </row>
    <row r="24" spans="1:8" x14ac:dyDescent="0.25">
      <c r="A24" s="375" t="s">
        <v>224</v>
      </c>
      <c r="B24" s="370"/>
      <c r="C24" s="370">
        <v>0.35</v>
      </c>
      <c r="D24" s="370"/>
      <c r="E24" s="370"/>
      <c r="F24" s="370">
        <v>0.65</v>
      </c>
      <c r="G24" s="265"/>
      <c r="H24" s="265">
        <f t="shared" si="0"/>
        <v>1</v>
      </c>
    </row>
    <row r="25" spans="1:8" x14ac:dyDescent="0.25">
      <c r="A25" s="375" t="s">
        <v>225</v>
      </c>
      <c r="B25" s="370"/>
      <c r="C25" s="370"/>
      <c r="D25" s="370">
        <v>0.65</v>
      </c>
      <c r="E25" s="370">
        <v>0.25</v>
      </c>
      <c r="F25" s="370">
        <v>0.1</v>
      </c>
      <c r="G25" s="265"/>
      <c r="H25" s="265">
        <f t="shared" si="0"/>
        <v>1</v>
      </c>
    </row>
    <row r="26" spans="1:8" x14ac:dyDescent="0.25">
      <c r="A26" s="375" t="s">
        <v>227</v>
      </c>
      <c r="B26" s="370"/>
      <c r="C26" s="370"/>
      <c r="D26" s="370">
        <v>0.25</v>
      </c>
      <c r="E26" s="370"/>
      <c r="F26" s="370">
        <v>0.75</v>
      </c>
      <c r="G26" s="265"/>
      <c r="H26" s="265">
        <f t="shared" si="0"/>
        <v>1</v>
      </c>
    </row>
    <row r="27" spans="1:8" x14ac:dyDescent="0.25">
      <c r="A27" s="375" t="s">
        <v>226</v>
      </c>
      <c r="B27" s="370">
        <v>0.5</v>
      </c>
      <c r="C27" s="370"/>
      <c r="D27" s="370">
        <v>0.5</v>
      </c>
      <c r="E27" s="370"/>
      <c r="F27" s="370"/>
      <c r="G27" s="265"/>
      <c r="H27" s="265">
        <f t="shared" si="0"/>
        <v>1</v>
      </c>
    </row>
    <row r="28" spans="1:8" x14ac:dyDescent="0.25">
      <c r="A28" s="375" t="s">
        <v>228</v>
      </c>
      <c r="B28" s="370"/>
      <c r="C28" s="370">
        <v>0.25</v>
      </c>
      <c r="D28" s="370"/>
      <c r="E28" s="370"/>
      <c r="F28" s="370">
        <v>0.75</v>
      </c>
      <c r="G28" s="265"/>
      <c r="H28" s="265">
        <f t="shared" si="0"/>
        <v>1</v>
      </c>
    </row>
    <row r="29" spans="1:8" x14ac:dyDescent="0.25">
      <c r="A29" s="375" t="s">
        <v>229</v>
      </c>
      <c r="B29" s="370"/>
      <c r="C29" s="370">
        <v>0.25</v>
      </c>
      <c r="D29" s="370"/>
      <c r="E29" s="370"/>
      <c r="F29" s="370">
        <v>0.75</v>
      </c>
      <c r="G29" s="265"/>
      <c r="H29" s="265">
        <f t="shared" si="0"/>
        <v>1</v>
      </c>
    </row>
    <row r="30" spans="1:8" x14ac:dyDescent="0.25">
      <c r="A30" s="375" t="s">
        <v>230</v>
      </c>
      <c r="B30" s="370"/>
      <c r="C30" s="370">
        <v>0.25</v>
      </c>
      <c r="D30" s="370"/>
      <c r="E30" s="370"/>
      <c r="F30" s="370">
        <v>0.75</v>
      </c>
      <c r="G30" s="265"/>
      <c r="H30" s="265">
        <f t="shared" si="0"/>
        <v>1</v>
      </c>
    </row>
    <row r="31" spans="1:8" x14ac:dyDescent="0.25">
      <c r="A31" s="375" t="s">
        <v>231</v>
      </c>
      <c r="B31" s="370">
        <v>0.25</v>
      </c>
      <c r="C31" s="370">
        <v>0.25</v>
      </c>
      <c r="D31" s="370"/>
      <c r="E31" s="370"/>
      <c r="F31" s="370">
        <v>0.5</v>
      </c>
      <c r="G31" s="265"/>
      <c r="H31" s="265">
        <f t="shared" si="0"/>
        <v>1</v>
      </c>
    </row>
    <row r="32" spans="1:8" x14ac:dyDescent="0.25">
      <c r="A32" s="375" t="s">
        <v>232</v>
      </c>
      <c r="B32" s="370">
        <v>0.25</v>
      </c>
      <c r="C32" s="370">
        <v>0.25</v>
      </c>
      <c r="D32" s="370"/>
      <c r="E32" s="370"/>
      <c r="F32" s="370">
        <v>0.5</v>
      </c>
      <c r="G32" s="265"/>
      <c r="H32" s="265">
        <f t="shared" si="0"/>
        <v>1</v>
      </c>
    </row>
    <row r="33" spans="1:8" x14ac:dyDescent="0.25">
      <c r="A33" s="375" t="s">
        <v>233</v>
      </c>
      <c r="B33" s="370"/>
      <c r="C33" s="370">
        <v>0.25</v>
      </c>
      <c r="D33" s="370"/>
      <c r="E33" s="370"/>
      <c r="F33" s="370">
        <v>0.75</v>
      </c>
      <c r="G33" s="265"/>
      <c r="H33" s="265">
        <f t="shared" si="0"/>
        <v>1</v>
      </c>
    </row>
    <row r="34" spans="1:8" x14ac:dyDescent="0.25">
      <c r="A34" s="375" t="s">
        <v>234</v>
      </c>
      <c r="B34" s="370"/>
      <c r="C34" s="370">
        <v>0.25</v>
      </c>
      <c r="D34" s="370"/>
      <c r="E34" s="370"/>
      <c r="F34" s="370">
        <v>0.75</v>
      </c>
      <c r="G34" s="265"/>
      <c r="H34" s="265">
        <f t="shared" si="0"/>
        <v>1</v>
      </c>
    </row>
    <row r="35" spans="1:8" x14ac:dyDescent="0.25">
      <c r="A35" s="375" t="s">
        <v>235</v>
      </c>
      <c r="B35" s="370"/>
      <c r="C35" s="370"/>
      <c r="D35" s="370"/>
      <c r="E35" s="370"/>
      <c r="F35" s="370">
        <v>1</v>
      </c>
      <c r="G35" s="265"/>
      <c r="H35" s="265">
        <f t="shared" si="0"/>
        <v>1</v>
      </c>
    </row>
    <row r="36" spans="1:8" x14ac:dyDescent="0.25">
      <c r="A36" s="375" t="s">
        <v>236</v>
      </c>
      <c r="B36" s="370"/>
      <c r="C36" s="370"/>
      <c r="D36" s="370"/>
      <c r="E36" s="370"/>
      <c r="F36" s="370">
        <v>1</v>
      </c>
      <c r="G36" s="265"/>
      <c r="H36" s="265">
        <f t="shared" si="0"/>
        <v>1</v>
      </c>
    </row>
    <row r="37" spans="1:8" x14ac:dyDescent="0.25">
      <c r="A37" s="375" t="s">
        <v>237</v>
      </c>
      <c r="B37" s="370"/>
      <c r="C37" s="370"/>
      <c r="D37" s="370"/>
      <c r="E37" s="370"/>
      <c r="F37" s="370">
        <v>1</v>
      </c>
      <c r="G37" s="265"/>
      <c r="H37" s="265">
        <f t="shared" si="0"/>
        <v>1</v>
      </c>
    </row>
    <row r="38" spans="1:8" x14ac:dyDescent="0.25">
      <c r="A38" s="375" t="s">
        <v>238</v>
      </c>
      <c r="B38" s="370"/>
      <c r="C38" s="370"/>
      <c r="D38" s="370"/>
      <c r="E38" s="370"/>
      <c r="F38" s="370">
        <v>1</v>
      </c>
      <c r="G38" s="265"/>
      <c r="H38" s="265">
        <f t="shared" si="0"/>
        <v>1</v>
      </c>
    </row>
    <row r="39" spans="1:8" x14ac:dyDescent="0.25">
      <c r="A39" s="375" t="s">
        <v>239</v>
      </c>
      <c r="B39" s="370"/>
      <c r="C39" s="370"/>
      <c r="D39" s="370"/>
      <c r="E39" s="370"/>
      <c r="F39" s="370">
        <v>1</v>
      </c>
      <c r="G39" s="265"/>
      <c r="H39" s="265">
        <f t="shared" si="0"/>
        <v>1</v>
      </c>
    </row>
    <row r="40" spans="1:8" x14ac:dyDescent="0.25">
      <c r="A40" s="375" t="s">
        <v>240</v>
      </c>
      <c r="B40" s="370">
        <v>0.2</v>
      </c>
      <c r="C40" s="370">
        <v>0.1</v>
      </c>
      <c r="D40" s="370">
        <v>0.3</v>
      </c>
      <c r="E40" s="370">
        <v>0.3</v>
      </c>
      <c r="F40" s="370">
        <v>0.1</v>
      </c>
      <c r="G40" s="265"/>
      <c r="H40" s="265">
        <f t="shared" si="0"/>
        <v>1.0000000000000002</v>
      </c>
    </row>
    <row r="41" spans="1:8" x14ac:dyDescent="0.25">
      <c r="A41" s="375" t="s">
        <v>241</v>
      </c>
      <c r="B41" s="370">
        <v>0.2</v>
      </c>
      <c r="C41" s="370">
        <v>0.1</v>
      </c>
      <c r="D41" s="370">
        <v>0.3</v>
      </c>
      <c r="E41" s="370">
        <v>0.3</v>
      </c>
      <c r="F41" s="370">
        <v>0.1</v>
      </c>
      <c r="G41" s="265"/>
      <c r="H41" s="265">
        <f t="shared" si="0"/>
        <v>1.0000000000000002</v>
      </c>
    </row>
    <row r="42" spans="1:8" x14ac:dyDescent="0.25">
      <c r="A42" s="375" t="s">
        <v>242</v>
      </c>
      <c r="B42" s="370"/>
      <c r="C42" s="370"/>
      <c r="D42" s="370"/>
      <c r="E42" s="370"/>
      <c r="F42" s="370">
        <v>1</v>
      </c>
      <c r="G42" s="265"/>
      <c r="H42" s="265">
        <f t="shared" si="0"/>
        <v>1</v>
      </c>
    </row>
    <row r="43" spans="1:8" x14ac:dyDescent="0.25">
      <c r="A43" s="375" t="s">
        <v>243</v>
      </c>
      <c r="B43" s="370"/>
      <c r="C43" s="370"/>
      <c r="D43" s="370"/>
      <c r="E43" s="370"/>
      <c r="F43" s="370">
        <v>1</v>
      </c>
      <c r="G43" s="265"/>
      <c r="H43" s="265">
        <f t="shared" si="0"/>
        <v>1</v>
      </c>
    </row>
    <row r="44" spans="1:8" x14ac:dyDescent="0.25">
      <c r="A44" s="375" t="s">
        <v>244</v>
      </c>
      <c r="B44" s="370"/>
      <c r="C44" s="370"/>
      <c r="D44" s="370"/>
      <c r="E44" s="370"/>
      <c r="F44" s="370">
        <v>1</v>
      </c>
      <c r="G44" s="265"/>
      <c r="H44" s="265">
        <f t="shared" si="0"/>
        <v>1</v>
      </c>
    </row>
    <row r="45" spans="1:8" x14ac:dyDescent="0.25">
      <c r="A45" s="375" t="s">
        <v>245</v>
      </c>
      <c r="B45" s="370">
        <v>0.2</v>
      </c>
      <c r="C45" s="370">
        <v>0.1</v>
      </c>
      <c r="D45" s="370">
        <v>0.3</v>
      </c>
      <c r="E45" s="370">
        <v>0.3</v>
      </c>
      <c r="F45" s="370">
        <v>0.1</v>
      </c>
      <c r="G45" s="265"/>
      <c r="H45" s="265">
        <f t="shared" si="0"/>
        <v>1.0000000000000002</v>
      </c>
    </row>
    <row r="46" spans="1:8" x14ac:dyDescent="0.25">
      <c r="A46" s="375" t="s">
        <v>246</v>
      </c>
      <c r="B46" s="370">
        <v>0.2</v>
      </c>
      <c r="C46" s="370">
        <v>0.1</v>
      </c>
      <c r="D46" s="370">
        <v>0.3</v>
      </c>
      <c r="E46" s="370">
        <v>0.3</v>
      </c>
      <c r="F46" s="370">
        <v>0.1</v>
      </c>
      <c r="G46" s="265"/>
      <c r="H46" s="265">
        <f t="shared" si="0"/>
        <v>1.0000000000000002</v>
      </c>
    </row>
    <row r="47" spans="1:8" x14ac:dyDescent="0.25">
      <c r="A47" s="375" t="s">
        <v>247</v>
      </c>
      <c r="B47" s="370">
        <v>0.25</v>
      </c>
      <c r="C47" s="370"/>
      <c r="D47" s="370">
        <v>0.25</v>
      </c>
      <c r="E47" s="370"/>
      <c r="F47" s="370">
        <v>0.5</v>
      </c>
      <c r="G47" s="265"/>
      <c r="H47" s="265">
        <f t="shared" si="0"/>
        <v>1</v>
      </c>
    </row>
    <row r="48" spans="1:8" x14ac:dyDescent="0.25">
      <c r="A48" s="375" t="s">
        <v>248</v>
      </c>
      <c r="B48" s="370"/>
      <c r="C48" s="370"/>
      <c r="D48" s="370"/>
      <c r="E48" s="370"/>
      <c r="F48" s="370">
        <v>1</v>
      </c>
      <c r="G48" s="265"/>
      <c r="H48" s="265">
        <f t="shared" si="0"/>
        <v>1</v>
      </c>
    </row>
    <row r="49" spans="1:8" x14ac:dyDescent="0.25">
      <c r="A49" s="375" t="s">
        <v>249</v>
      </c>
      <c r="B49" s="370">
        <v>0.2</v>
      </c>
      <c r="C49" s="370">
        <v>0.1</v>
      </c>
      <c r="D49" s="370">
        <v>0.3</v>
      </c>
      <c r="E49" s="370">
        <v>0.3</v>
      </c>
      <c r="F49" s="370">
        <v>0.1</v>
      </c>
      <c r="G49" s="265"/>
      <c r="H49" s="265">
        <f t="shared" si="0"/>
        <v>1.0000000000000002</v>
      </c>
    </row>
    <row r="50" spans="1:8" s="265" customFormat="1" x14ac:dyDescent="0.25">
      <c r="B50" s="371">
        <f>SUM(B2:B49)</f>
        <v>5.5000000000000009</v>
      </c>
      <c r="C50" s="371">
        <f>SUM(C2:C49)</f>
        <v>4.9999999999999982</v>
      </c>
      <c r="D50" s="372">
        <f>SUM(D2:D49)</f>
        <v>6.4999999999999991</v>
      </c>
      <c r="E50" s="371">
        <f>SUM(E2:E49)</f>
        <v>2.9999999999999996</v>
      </c>
      <c r="F50" s="371">
        <f>SUM(F2:F49)</f>
        <v>28.000000000000007</v>
      </c>
      <c r="G50" s="266"/>
      <c r="H50" s="266">
        <f>SUM(H2:H49)</f>
        <v>48</v>
      </c>
    </row>
    <row r="51" spans="1:8" x14ac:dyDescent="0.25">
      <c r="B51" s="376">
        <f>B50/$H$50</f>
        <v>0.11458333333333336</v>
      </c>
      <c r="C51" s="376">
        <f t="shared" ref="C51:F51" si="1">C50/$H$50</f>
        <v>0.10416666666666663</v>
      </c>
      <c r="D51" s="376">
        <f t="shared" si="1"/>
        <v>0.13541666666666666</v>
      </c>
      <c r="E51" s="376">
        <f t="shared" si="1"/>
        <v>6.2499999999999993E-2</v>
      </c>
      <c r="F51" s="376">
        <f t="shared" si="1"/>
        <v>0.58333333333333348</v>
      </c>
      <c r="G51" s="377">
        <f>SUM(B51:F51)</f>
        <v>1</v>
      </c>
      <c r="H51" s="378">
        <v>1</v>
      </c>
    </row>
  </sheetData>
  <pageMargins left="0.7" right="0.7" top="0.75" bottom="0.75" header="0.3" footer="0.3"/>
  <pageSetup paperSize="9" scale="6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59492-3B35-4D53-BED3-A500D366325B}">
  <dimension ref="A1:AY6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Y67" sqref="A1:AY67"/>
    </sheetView>
  </sheetViews>
  <sheetFormatPr defaultRowHeight="12.75" x14ac:dyDescent="0.2"/>
  <cols>
    <col min="1" max="1" width="3.85546875" bestFit="1" customWidth="1"/>
    <col min="2" max="2" width="29.28515625" customWidth="1"/>
    <col min="3" max="3" width="2.7109375" bestFit="1" customWidth="1"/>
    <col min="4" max="50" width="2.7109375" customWidth="1"/>
    <col min="51" max="51" width="2.7109375" style="379" customWidth="1"/>
    <col min="249" max="249" width="3.85546875" bestFit="1" customWidth="1"/>
    <col min="250" max="250" width="47.85546875" bestFit="1" customWidth="1"/>
    <col min="251" max="251" width="2.7109375" bestFit="1" customWidth="1"/>
    <col min="252" max="307" width="2.7109375" customWidth="1"/>
    <col min="505" max="505" width="3.85546875" bestFit="1" customWidth="1"/>
    <col min="506" max="506" width="47.85546875" bestFit="1" customWidth="1"/>
    <col min="507" max="507" width="2.7109375" bestFit="1" customWidth="1"/>
    <col min="508" max="563" width="2.7109375" customWidth="1"/>
    <col min="761" max="761" width="3.85546875" bestFit="1" customWidth="1"/>
    <col min="762" max="762" width="47.85546875" bestFit="1" customWidth="1"/>
    <col min="763" max="763" width="2.7109375" bestFit="1" customWidth="1"/>
    <col min="764" max="819" width="2.7109375" customWidth="1"/>
    <col min="1017" max="1017" width="3.85546875" bestFit="1" customWidth="1"/>
    <col min="1018" max="1018" width="47.85546875" bestFit="1" customWidth="1"/>
    <col min="1019" max="1019" width="2.7109375" bestFit="1" customWidth="1"/>
    <col min="1020" max="1075" width="2.7109375" customWidth="1"/>
    <col min="1273" max="1273" width="3.85546875" bestFit="1" customWidth="1"/>
    <col min="1274" max="1274" width="47.85546875" bestFit="1" customWidth="1"/>
    <col min="1275" max="1275" width="2.7109375" bestFit="1" customWidth="1"/>
    <col min="1276" max="1331" width="2.7109375" customWidth="1"/>
    <col min="1529" max="1529" width="3.85546875" bestFit="1" customWidth="1"/>
    <col min="1530" max="1530" width="47.85546875" bestFit="1" customWidth="1"/>
    <col min="1531" max="1531" width="2.7109375" bestFit="1" customWidth="1"/>
    <col min="1532" max="1587" width="2.7109375" customWidth="1"/>
    <col min="1785" max="1785" width="3.85546875" bestFit="1" customWidth="1"/>
    <col min="1786" max="1786" width="47.85546875" bestFit="1" customWidth="1"/>
    <col min="1787" max="1787" width="2.7109375" bestFit="1" customWidth="1"/>
    <col min="1788" max="1843" width="2.7109375" customWidth="1"/>
    <col min="2041" max="2041" width="3.85546875" bestFit="1" customWidth="1"/>
    <col min="2042" max="2042" width="47.85546875" bestFit="1" customWidth="1"/>
    <col min="2043" max="2043" width="2.7109375" bestFit="1" customWidth="1"/>
    <col min="2044" max="2099" width="2.7109375" customWidth="1"/>
    <col min="2297" max="2297" width="3.85546875" bestFit="1" customWidth="1"/>
    <col min="2298" max="2298" width="47.85546875" bestFit="1" customWidth="1"/>
    <col min="2299" max="2299" width="2.7109375" bestFit="1" customWidth="1"/>
    <col min="2300" max="2355" width="2.7109375" customWidth="1"/>
    <col min="2553" max="2553" width="3.85546875" bestFit="1" customWidth="1"/>
    <col min="2554" max="2554" width="47.85546875" bestFit="1" customWidth="1"/>
    <col min="2555" max="2555" width="2.7109375" bestFit="1" customWidth="1"/>
    <col min="2556" max="2611" width="2.7109375" customWidth="1"/>
    <col min="2809" max="2809" width="3.85546875" bestFit="1" customWidth="1"/>
    <col min="2810" max="2810" width="47.85546875" bestFit="1" customWidth="1"/>
    <col min="2811" max="2811" width="2.7109375" bestFit="1" customWidth="1"/>
    <col min="2812" max="2867" width="2.7109375" customWidth="1"/>
    <col min="3065" max="3065" width="3.85546875" bestFit="1" customWidth="1"/>
    <col min="3066" max="3066" width="47.85546875" bestFit="1" customWidth="1"/>
    <col min="3067" max="3067" width="2.7109375" bestFit="1" customWidth="1"/>
    <col min="3068" max="3123" width="2.7109375" customWidth="1"/>
    <col min="3321" max="3321" width="3.85546875" bestFit="1" customWidth="1"/>
    <col min="3322" max="3322" width="47.85546875" bestFit="1" customWidth="1"/>
    <col min="3323" max="3323" width="2.7109375" bestFit="1" customWidth="1"/>
    <col min="3324" max="3379" width="2.7109375" customWidth="1"/>
    <col min="3577" max="3577" width="3.85546875" bestFit="1" customWidth="1"/>
    <col min="3578" max="3578" width="47.85546875" bestFit="1" customWidth="1"/>
    <col min="3579" max="3579" width="2.7109375" bestFit="1" customWidth="1"/>
    <col min="3580" max="3635" width="2.7109375" customWidth="1"/>
    <col min="3833" max="3833" width="3.85546875" bestFit="1" customWidth="1"/>
    <col min="3834" max="3834" width="47.85546875" bestFit="1" customWidth="1"/>
    <col min="3835" max="3835" width="2.7109375" bestFit="1" customWidth="1"/>
    <col min="3836" max="3891" width="2.7109375" customWidth="1"/>
    <col min="4089" max="4089" width="3.85546875" bestFit="1" customWidth="1"/>
    <col min="4090" max="4090" width="47.85546875" bestFit="1" customWidth="1"/>
    <col min="4091" max="4091" width="2.7109375" bestFit="1" customWidth="1"/>
    <col min="4092" max="4147" width="2.7109375" customWidth="1"/>
    <col min="4345" max="4345" width="3.85546875" bestFit="1" customWidth="1"/>
    <col min="4346" max="4346" width="47.85546875" bestFit="1" customWidth="1"/>
    <col min="4347" max="4347" width="2.7109375" bestFit="1" customWidth="1"/>
    <col min="4348" max="4403" width="2.7109375" customWidth="1"/>
    <col min="4601" max="4601" width="3.85546875" bestFit="1" customWidth="1"/>
    <col min="4602" max="4602" width="47.85546875" bestFit="1" customWidth="1"/>
    <col min="4603" max="4603" width="2.7109375" bestFit="1" customWidth="1"/>
    <col min="4604" max="4659" width="2.7109375" customWidth="1"/>
    <col min="4857" max="4857" width="3.85546875" bestFit="1" customWidth="1"/>
    <col min="4858" max="4858" width="47.85546875" bestFit="1" customWidth="1"/>
    <col min="4859" max="4859" width="2.7109375" bestFit="1" customWidth="1"/>
    <col min="4860" max="4915" width="2.7109375" customWidth="1"/>
    <col min="5113" max="5113" width="3.85546875" bestFit="1" customWidth="1"/>
    <col min="5114" max="5114" width="47.85546875" bestFit="1" customWidth="1"/>
    <col min="5115" max="5115" width="2.7109375" bestFit="1" customWidth="1"/>
    <col min="5116" max="5171" width="2.7109375" customWidth="1"/>
    <col min="5369" max="5369" width="3.85546875" bestFit="1" customWidth="1"/>
    <col min="5370" max="5370" width="47.85546875" bestFit="1" customWidth="1"/>
    <col min="5371" max="5371" width="2.7109375" bestFit="1" customWidth="1"/>
    <col min="5372" max="5427" width="2.7109375" customWidth="1"/>
    <col min="5625" max="5625" width="3.85546875" bestFit="1" customWidth="1"/>
    <col min="5626" max="5626" width="47.85546875" bestFit="1" customWidth="1"/>
    <col min="5627" max="5627" width="2.7109375" bestFit="1" customWidth="1"/>
    <col min="5628" max="5683" width="2.7109375" customWidth="1"/>
    <col min="5881" max="5881" width="3.85546875" bestFit="1" customWidth="1"/>
    <col min="5882" max="5882" width="47.85546875" bestFit="1" customWidth="1"/>
    <col min="5883" max="5883" width="2.7109375" bestFit="1" customWidth="1"/>
    <col min="5884" max="5939" width="2.7109375" customWidth="1"/>
    <col min="6137" max="6137" width="3.85546875" bestFit="1" customWidth="1"/>
    <col min="6138" max="6138" width="47.85546875" bestFit="1" customWidth="1"/>
    <col min="6139" max="6139" width="2.7109375" bestFit="1" customWidth="1"/>
    <col min="6140" max="6195" width="2.7109375" customWidth="1"/>
    <col min="6393" max="6393" width="3.85546875" bestFit="1" customWidth="1"/>
    <col min="6394" max="6394" width="47.85546875" bestFit="1" customWidth="1"/>
    <col min="6395" max="6395" width="2.7109375" bestFit="1" customWidth="1"/>
    <col min="6396" max="6451" width="2.7109375" customWidth="1"/>
    <col min="6649" max="6649" width="3.85546875" bestFit="1" customWidth="1"/>
    <col min="6650" max="6650" width="47.85546875" bestFit="1" customWidth="1"/>
    <col min="6651" max="6651" width="2.7109375" bestFit="1" customWidth="1"/>
    <col min="6652" max="6707" width="2.7109375" customWidth="1"/>
    <col min="6905" max="6905" width="3.85546875" bestFit="1" customWidth="1"/>
    <col min="6906" max="6906" width="47.85546875" bestFit="1" customWidth="1"/>
    <col min="6907" max="6907" width="2.7109375" bestFit="1" customWidth="1"/>
    <col min="6908" max="6963" width="2.7109375" customWidth="1"/>
    <col min="7161" max="7161" width="3.85546875" bestFit="1" customWidth="1"/>
    <col min="7162" max="7162" width="47.85546875" bestFit="1" customWidth="1"/>
    <col min="7163" max="7163" width="2.7109375" bestFit="1" customWidth="1"/>
    <col min="7164" max="7219" width="2.7109375" customWidth="1"/>
    <col min="7417" max="7417" width="3.85546875" bestFit="1" customWidth="1"/>
    <col min="7418" max="7418" width="47.85546875" bestFit="1" customWidth="1"/>
    <col min="7419" max="7419" width="2.7109375" bestFit="1" customWidth="1"/>
    <col min="7420" max="7475" width="2.7109375" customWidth="1"/>
    <col min="7673" max="7673" width="3.85546875" bestFit="1" customWidth="1"/>
    <col min="7674" max="7674" width="47.85546875" bestFit="1" customWidth="1"/>
    <col min="7675" max="7675" width="2.7109375" bestFit="1" customWidth="1"/>
    <col min="7676" max="7731" width="2.7109375" customWidth="1"/>
    <col min="7929" max="7929" width="3.85546875" bestFit="1" customWidth="1"/>
    <col min="7930" max="7930" width="47.85546875" bestFit="1" customWidth="1"/>
    <col min="7931" max="7931" width="2.7109375" bestFit="1" customWidth="1"/>
    <col min="7932" max="7987" width="2.7109375" customWidth="1"/>
    <col min="8185" max="8185" width="3.85546875" bestFit="1" customWidth="1"/>
    <col min="8186" max="8186" width="47.85546875" bestFit="1" customWidth="1"/>
    <col min="8187" max="8187" width="2.7109375" bestFit="1" customWidth="1"/>
    <col min="8188" max="8243" width="2.7109375" customWidth="1"/>
    <col min="8441" max="8441" width="3.85546875" bestFit="1" customWidth="1"/>
    <col min="8442" max="8442" width="47.85546875" bestFit="1" customWidth="1"/>
    <col min="8443" max="8443" width="2.7109375" bestFit="1" customWidth="1"/>
    <col min="8444" max="8499" width="2.7109375" customWidth="1"/>
    <col min="8697" max="8697" width="3.85546875" bestFit="1" customWidth="1"/>
    <col min="8698" max="8698" width="47.85546875" bestFit="1" customWidth="1"/>
    <col min="8699" max="8699" width="2.7109375" bestFit="1" customWidth="1"/>
    <col min="8700" max="8755" width="2.7109375" customWidth="1"/>
    <col min="8953" max="8953" width="3.85546875" bestFit="1" customWidth="1"/>
    <col min="8954" max="8954" width="47.85546875" bestFit="1" customWidth="1"/>
    <col min="8955" max="8955" width="2.7109375" bestFit="1" customWidth="1"/>
    <col min="8956" max="9011" width="2.7109375" customWidth="1"/>
    <col min="9209" max="9209" width="3.85546875" bestFit="1" customWidth="1"/>
    <col min="9210" max="9210" width="47.85546875" bestFit="1" customWidth="1"/>
    <col min="9211" max="9211" width="2.7109375" bestFit="1" customWidth="1"/>
    <col min="9212" max="9267" width="2.7109375" customWidth="1"/>
    <col min="9465" max="9465" width="3.85546875" bestFit="1" customWidth="1"/>
    <col min="9466" max="9466" width="47.85546875" bestFit="1" customWidth="1"/>
    <col min="9467" max="9467" width="2.7109375" bestFit="1" customWidth="1"/>
    <col min="9468" max="9523" width="2.7109375" customWidth="1"/>
    <col min="9721" max="9721" width="3.85546875" bestFit="1" customWidth="1"/>
    <col min="9722" max="9722" width="47.85546875" bestFit="1" customWidth="1"/>
    <col min="9723" max="9723" width="2.7109375" bestFit="1" customWidth="1"/>
    <col min="9724" max="9779" width="2.7109375" customWidth="1"/>
    <col min="9977" max="9977" width="3.85546875" bestFit="1" customWidth="1"/>
    <col min="9978" max="9978" width="47.85546875" bestFit="1" customWidth="1"/>
    <col min="9979" max="9979" width="2.7109375" bestFit="1" customWidth="1"/>
    <col min="9980" max="10035" width="2.7109375" customWidth="1"/>
    <col min="10233" max="10233" width="3.85546875" bestFit="1" customWidth="1"/>
    <col min="10234" max="10234" width="47.85546875" bestFit="1" customWidth="1"/>
    <col min="10235" max="10235" width="2.7109375" bestFit="1" customWidth="1"/>
    <col min="10236" max="10291" width="2.7109375" customWidth="1"/>
    <col min="10489" max="10489" width="3.85546875" bestFit="1" customWidth="1"/>
    <col min="10490" max="10490" width="47.85546875" bestFit="1" customWidth="1"/>
    <col min="10491" max="10491" width="2.7109375" bestFit="1" customWidth="1"/>
    <col min="10492" max="10547" width="2.7109375" customWidth="1"/>
    <col min="10745" max="10745" width="3.85546875" bestFit="1" customWidth="1"/>
    <col min="10746" max="10746" width="47.85546875" bestFit="1" customWidth="1"/>
    <col min="10747" max="10747" width="2.7109375" bestFit="1" customWidth="1"/>
    <col min="10748" max="10803" width="2.7109375" customWidth="1"/>
    <col min="11001" max="11001" width="3.85546875" bestFit="1" customWidth="1"/>
    <col min="11002" max="11002" width="47.85546875" bestFit="1" customWidth="1"/>
    <col min="11003" max="11003" width="2.7109375" bestFit="1" customWidth="1"/>
    <col min="11004" max="11059" width="2.7109375" customWidth="1"/>
    <col min="11257" max="11257" width="3.85546875" bestFit="1" customWidth="1"/>
    <col min="11258" max="11258" width="47.85546875" bestFit="1" customWidth="1"/>
    <col min="11259" max="11259" width="2.7109375" bestFit="1" customWidth="1"/>
    <col min="11260" max="11315" width="2.7109375" customWidth="1"/>
    <col min="11513" max="11513" width="3.85546875" bestFit="1" customWidth="1"/>
    <col min="11514" max="11514" width="47.85546875" bestFit="1" customWidth="1"/>
    <col min="11515" max="11515" width="2.7109375" bestFit="1" customWidth="1"/>
    <col min="11516" max="11571" width="2.7109375" customWidth="1"/>
    <col min="11769" max="11769" width="3.85546875" bestFit="1" customWidth="1"/>
    <col min="11770" max="11770" width="47.85546875" bestFit="1" customWidth="1"/>
    <col min="11771" max="11771" width="2.7109375" bestFit="1" customWidth="1"/>
    <col min="11772" max="11827" width="2.7109375" customWidth="1"/>
    <col min="12025" max="12025" width="3.85546875" bestFit="1" customWidth="1"/>
    <col min="12026" max="12026" width="47.85546875" bestFit="1" customWidth="1"/>
    <col min="12027" max="12027" width="2.7109375" bestFit="1" customWidth="1"/>
    <col min="12028" max="12083" width="2.7109375" customWidth="1"/>
    <col min="12281" max="12281" width="3.85546875" bestFit="1" customWidth="1"/>
    <col min="12282" max="12282" width="47.85546875" bestFit="1" customWidth="1"/>
    <col min="12283" max="12283" width="2.7109375" bestFit="1" customWidth="1"/>
    <col min="12284" max="12339" width="2.7109375" customWidth="1"/>
    <col min="12537" max="12537" width="3.85546875" bestFit="1" customWidth="1"/>
    <col min="12538" max="12538" width="47.85546875" bestFit="1" customWidth="1"/>
    <col min="12539" max="12539" width="2.7109375" bestFit="1" customWidth="1"/>
    <col min="12540" max="12595" width="2.7109375" customWidth="1"/>
    <col min="12793" max="12793" width="3.85546875" bestFit="1" customWidth="1"/>
    <col min="12794" max="12794" width="47.85546875" bestFit="1" customWidth="1"/>
    <col min="12795" max="12795" width="2.7109375" bestFit="1" customWidth="1"/>
    <col min="12796" max="12851" width="2.7109375" customWidth="1"/>
    <col min="13049" max="13049" width="3.85546875" bestFit="1" customWidth="1"/>
    <col min="13050" max="13050" width="47.85546875" bestFit="1" customWidth="1"/>
    <col min="13051" max="13051" width="2.7109375" bestFit="1" customWidth="1"/>
    <col min="13052" max="13107" width="2.7109375" customWidth="1"/>
    <col min="13305" max="13305" width="3.85546875" bestFit="1" customWidth="1"/>
    <col min="13306" max="13306" width="47.85546875" bestFit="1" customWidth="1"/>
    <col min="13307" max="13307" width="2.7109375" bestFit="1" customWidth="1"/>
    <col min="13308" max="13363" width="2.7109375" customWidth="1"/>
    <col min="13561" max="13561" width="3.85546875" bestFit="1" customWidth="1"/>
    <col min="13562" max="13562" width="47.85546875" bestFit="1" customWidth="1"/>
    <col min="13563" max="13563" width="2.7109375" bestFit="1" customWidth="1"/>
    <col min="13564" max="13619" width="2.7109375" customWidth="1"/>
    <col min="13817" max="13817" width="3.85546875" bestFit="1" customWidth="1"/>
    <col min="13818" max="13818" width="47.85546875" bestFit="1" customWidth="1"/>
    <col min="13819" max="13819" width="2.7109375" bestFit="1" customWidth="1"/>
    <col min="13820" max="13875" width="2.7109375" customWidth="1"/>
    <col min="14073" max="14073" width="3.85546875" bestFit="1" customWidth="1"/>
    <col min="14074" max="14074" width="47.85546875" bestFit="1" customWidth="1"/>
    <col min="14075" max="14075" width="2.7109375" bestFit="1" customWidth="1"/>
    <col min="14076" max="14131" width="2.7109375" customWidth="1"/>
    <col min="14329" max="14329" width="3.85546875" bestFit="1" customWidth="1"/>
    <col min="14330" max="14330" width="47.85546875" bestFit="1" customWidth="1"/>
    <col min="14331" max="14331" width="2.7109375" bestFit="1" customWidth="1"/>
    <col min="14332" max="14387" width="2.7109375" customWidth="1"/>
    <col min="14585" max="14585" width="3.85546875" bestFit="1" customWidth="1"/>
    <col min="14586" max="14586" width="47.85546875" bestFit="1" customWidth="1"/>
    <col min="14587" max="14587" width="2.7109375" bestFit="1" customWidth="1"/>
    <col min="14588" max="14643" width="2.7109375" customWidth="1"/>
    <col min="14841" max="14841" width="3.85546875" bestFit="1" customWidth="1"/>
    <col min="14842" max="14842" width="47.85546875" bestFit="1" customWidth="1"/>
    <col min="14843" max="14843" width="2.7109375" bestFit="1" customWidth="1"/>
    <col min="14844" max="14899" width="2.7109375" customWidth="1"/>
    <col min="15097" max="15097" width="3.85546875" bestFit="1" customWidth="1"/>
    <col min="15098" max="15098" width="47.85546875" bestFit="1" customWidth="1"/>
    <col min="15099" max="15099" width="2.7109375" bestFit="1" customWidth="1"/>
    <col min="15100" max="15155" width="2.7109375" customWidth="1"/>
    <col min="15353" max="15353" width="3.85546875" bestFit="1" customWidth="1"/>
    <col min="15354" max="15354" width="47.85546875" bestFit="1" customWidth="1"/>
    <col min="15355" max="15355" width="2.7109375" bestFit="1" customWidth="1"/>
    <col min="15356" max="15411" width="2.7109375" customWidth="1"/>
    <col min="15609" max="15609" width="3.85546875" bestFit="1" customWidth="1"/>
    <col min="15610" max="15610" width="47.85546875" bestFit="1" customWidth="1"/>
    <col min="15611" max="15611" width="2.7109375" bestFit="1" customWidth="1"/>
    <col min="15612" max="15667" width="2.7109375" customWidth="1"/>
    <col min="15865" max="15865" width="3.85546875" bestFit="1" customWidth="1"/>
    <col min="15866" max="15866" width="47.85546875" bestFit="1" customWidth="1"/>
    <col min="15867" max="15867" width="2.7109375" bestFit="1" customWidth="1"/>
    <col min="15868" max="15923" width="2.7109375" customWidth="1"/>
    <col min="16121" max="16121" width="3.85546875" bestFit="1" customWidth="1"/>
    <col min="16122" max="16122" width="47.85546875" bestFit="1" customWidth="1"/>
    <col min="16123" max="16123" width="2.7109375" bestFit="1" customWidth="1"/>
    <col min="16124" max="16179" width="2.7109375" customWidth="1"/>
  </cols>
  <sheetData>
    <row r="1" spans="1:51" x14ac:dyDescent="0.2">
      <c r="C1" s="419" t="s">
        <v>250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</row>
    <row r="2" spans="1:51" s="383" customFormat="1" ht="34.5" x14ac:dyDescent="0.2">
      <c r="A2" s="380" t="s">
        <v>251</v>
      </c>
      <c r="B2" s="380" t="s">
        <v>134</v>
      </c>
      <c r="C2" s="381" t="s">
        <v>202</v>
      </c>
      <c r="D2" s="381" t="s">
        <v>203</v>
      </c>
      <c r="E2" s="381" t="s">
        <v>204</v>
      </c>
      <c r="F2" s="381" t="s">
        <v>205</v>
      </c>
      <c r="G2" s="381" t="s">
        <v>206</v>
      </c>
      <c r="H2" s="381" t="s">
        <v>207</v>
      </c>
      <c r="I2" s="381" t="s">
        <v>208</v>
      </c>
      <c r="J2" s="381" t="s">
        <v>209</v>
      </c>
      <c r="K2" s="381" t="s">
        <v>210</v>
      </c>
      <c r="L2" s="381" t="s">
        <v>211</v>
      </c>
      <c r="M2" s="381" t="s">
        <v>212</v>
      </c>
      <c r="N2" s="381" t="s">
        <v>213</v>
      </c>
      <c r="O2" s="381" t="s">
        <v>214</v>
      </c>
      <c r="P2" s="381" t="s">
        <v>215</v>
      </c>
      <c r="Q2" s="381" t="s">
        <v>216</v>
      </c>
      <c r="R2" s="381" t="s">
        <v>217</v>
      </c>
      <c r="S2" s="381" t="s">
        <v>218</v>
      </c>
      <c r="T2" s="381" t="s">
        <v>219</v>
      </c>
      <c r="U2" s="381" t="s">
        <v>220</v>
      </c>
      <c r="V2" s="381" t="s">
        <v>221</v>
      </c>
      <c r="W2" s="381" t="s">
        <v>222</v>
      </c>
      <c r="X2" s="381" t="s">
        <v>223</v>
      </c>
      <c r="Y2" s="381" t="s">
        <v>224</v>
      </c>
      <c r="Z2" s="381" t="s">
        <v>225</v>
      </c>
      <c r="AA2" s="381" t="s">
        <v>227</v>
      </c>
      <c r="AB2" s="381" t="s">
        <v>226</v>
      </c>
      <c r="AC2" s="381" t="s">
        <v>228</v>
      </c>
      <c r="AD2" s="381" t="s">
        <v>229</v>
      </c>
      <c r="AE2" s="381" t="s">
        <v>230</v>
      </c>
      <c r="AF2" s="381" t="s">
        <v>231</v>
      </c>
      <c r="AG2" s="381" t="s">
        <v>232</v>
      </c>
      <c r="AH2" s="381" t="s">
        <v>233</v>
      </c>
      <c r="AI2" s="381" t="s">
        <v>234</v>
      </c>
      <c r="AJ2" s="381" t="s">
        <v>235</v>
      </c>
      <c r="AK2" s="381" t="s">
        <v>236</v>
      </c>
      <c r="AL2" s="381" t="s">
        <v>237</v>
      </c>
      <c r="AM2" s="381" t="s">
        <v>238</v>
      </c>
      <c r="AN2" s="381" t="s">
        <v>239</v>
      </c>
      <c r="AO2" s="381" t="s">
        <v>240</v>
      </c>
      <c r="AP2" s="381" t="s">
        <v>241</v>
      </c>
      <c r="AQ2" s="381" t="s">
        <v>242</v>
      </c>
      <c r="AR2" s="381" t="s">
        <v>243</v>
      </c>
      <c r="AS2" s="381" t="s">
        <v>244</v>
      </c>
      <c r="AT2" s="381" t="s">
        <v>245</v>
      </c>
      <c r="AU2" s="381" t="s">
        <v>246</v>
      </c>
      <c r="AV2" s="381" t="s">
        <v>247</v>
      </c>
      <c r="AW2" s="381" t="s">
        <v>248</v>
      </c>
      <c r="AX2" s="381" t="s">
        <v>249</v>
      </c>
      <c r="AY2" s="382"/>
    </row>
    <row r="3" spans="1:51" x14ac:dyDescent="0.2">
      <c r="A3" s="384" t="s">
        <v>142</v>
      </c>
      <c r="B3" s="387" t="s">
        <v>168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 t="s">
        <v>252</v>
      </c>
      <c r="P3" s="385"/>
      <c r="Q3" s="385"/>
      <c r="R3" s="386"/>
      <c r="S3" s="385" t="s">
        <v>252</v>
      </c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 t="s">
        <v>252</v>
      </c>
      <c r="AP3" s="385"/>
      <c r="AQ3" s="385"/>
      <c r="AR3" s="385" t="s">
        <v>252</v>
      </c>
      <c r="AS3" s="385"/>
      <c r="AT3" s="385"/>
      <c r="AU3" s="385"/>
      <c r="AV3" s="385"/>
      <c r="AW3" s="385"/>
      <c r="AX3" s="385"/>
      <c r="AY3" s="384">
        <f t="shared" ref="AY3:AY34" si="0">COUNTIF(C3:AX3,"X")</f>
        <v>4</v>
      </c>
    </row>
    <row r="4" spans="1:51" x14ac:dyDescent="0.2">
      <c r="A4" s="384" t="s">
        <v>165</v>
      </c>
      <c r="B4" s="387" t="s">
        <v>171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 t="s">
        <v>252</v>
      </c>
      <c r="AL4" s="386"/>
      <c r="AM4" s="386"/>
      <c r="AN4" s="386"/>
      <c r="AO4" s="386" t="s">
        <v>252</v>
      </c>
      <c r="AP4" s="386" t="s">
        <v>252</v>
      </c>
      <c r="AQ4" s="386"/>
      <c r="AR4" s="386"/>
      <c r="AS4" s="386"/>
      <c r="AT4" s="386"/>
      <c r="AU4" s="386"/>
      <c r="AV4" s="386"/>
      <c r="AW4" s="386"/>
      <c r="AX4" s="386" t="s">
        <v>252</v>
      </c>
      <c r="AY4" s="384">
        <f t="shared" si="0"/>
        <v>4</v>
      </c>
    </row>
    <row r="5" spans="1:51" x14ac:dyDescent="0.2">
      <c r="A5" s="384" t="s">
        <v>133</v>
      </c>
      <c r="B5" s="387" t="s">
        <v>141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 t="s">
        <v>252</v>
      </c>
      <c r="AO5" s="386" t="s">
        <v>252</v>
      </c>
      <c r="AP5" s="386"/>
      <c r="AQ5" s="386"/>
      <c r="AR5" s="386"/>
      <c r="AS5" s="386"/>
      <c r="AT5" s="386"/>
      <c r="AU5" s="386"/>
      <c r="AV5" s="386"/>
      <c r="AW5" s="386"/>
      <c r="AX5" s="386"/>
      <c r="AY5" s="384">
        <f t="shared" si="0"/>
        <v>2</v>
      </c>
    </row>
    <row r="6" spans="1:51" x14ac:dyDescent="0.2">
      <c r="A6" s="384" t="s">
        <v>33</v>
      </c>
      <c r="B6" s="387" t="s">
        <v>144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 t="s">
        <v>252</v>
      </c>
      <c r="AO6" s="386" t="s">
        <v>252</v>
      </c>
      <c r="AP6" s="386"/>
      <c r="AQ6" s="386"/>
      <c r="AR6" s="386"/>
      <c r="AS6" s="386"/>
      <c r="AT6" s="386"/>
      <c r="AU6" s="386"/>
      <c r="AV6" s="386"/>
      <c r="AW6" s="386"/>
      <c r="AX6" s="386"/>
      <c r="AY6" s="384">
        <f t="shared" si="0"/>
        <v>2</v>
      </c>
    </row>
    <row r="7" spans="1:51" x14ac:dyDescent="0.2">
      <c r="A7" s="384" t="s">
        <v>35</v>
      </c>
      <c r="B7" s="387" t="s">
        <v>36</v>
      </c>
      <c r="C7" s="386"/>
      <c r="D7" s="386"/>
      <c r="E7" s="386"/>
      <c r="F7" s="386"/>
      <c r="G7" s="386" t="s">
        <v>252</v>
      </c>
      <c r="H7" s="386"/>
      <c r="I7" s="386"/>
      <c r="J7" s="386"/>
      <c r="K7" s="386"/>
      <c r="L7" s="386"/>
      <c r="M7" s="386"/>
      <c r="N7" s="386"/>
      <c r="O7" s="386" t="s">
        <v>252</v>
      </c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 t="s">
        <v>252</v>
      </c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 t="s">
        <v>252</v>
      </c>
      <c r="AY7" s="384">
        <f t="shared" si="0"/>
        <v>4</v>
      </c>
    </row>
    <row r="8" spans="1:51" x14ac:dyDescent="0.2">
      <c r="A8" s="384" t="s">
        <v>37</v>
      </c>
      <c r="B8" s="387" t="s">
        <v>32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 t="s">
        <v>252</v>
      </c>
      <c r="AI8" s="386" t="s">
        <v>252</v>
      </c>
      <c r="AJ8" s="386"/>
      <c r="AK8" s="386"/>
      <c r="AL8" s="386"/>
      <c r="AM8" s="386"/>
      <c r="AN8" s="386"/>
      <c r="AO8" s="386" t="s">
        <v>252</v>
      </c>
      <c r="AP8" s="386"/>
      <c r="AQ8" s="386"/>
      <c r="AR8" s="386"/>
      <c r="AS8" s="386"/>
      <c r="AT8" s="386"/>
      <c r="AU8" s="386"/>
      <c r="AV8" s="386"/>
      <c r="AW8" s="386"/>
      <c r="AX8" s="386"/>
      <c r="AY8" s="384">
        <f t="shared" si="0"/>
        <v>3</v>
      </c>
    </row>
    <row r="9" spans="1:51" x14ac:dyDescent="0.2">
      <c r="A9" s="384" t="s">
        <v>40</v>
      </c>
      <c r="B9" s="387" t="s">
        <v>170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 t="s">
        <v>252</v>
      </c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 t="s">
        <v>252</v>
      </c>
      <c r="AS9" s="386" t="s">
        <v>252</v>
      </c>
      <c r="AT9" s="386"/>
      <c r="AU9" s="386"/>
      <c r="AV9" s="386"/>
      <c r="AW9" s="386"/>
      <c r="AX9" s="386"/>
      <c r="AY9" s="384">
        <f t="shared" si="0"/>
        <v>3</v>
      </c>
    </row>
    <row r="10" spans="1:51" x14ac:dyDescent="0.2">
      <c r="A10" s="384" t="s">
        <v>143</v>
      </c>
      <c r="B10" s="387" t="s">
        <v>34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 t="s">
        <v>252</v>
      </c>
      <c r="M10" s="386"/>
      <c r="N10" s="386"/>
      <c r="O10" s="386"/>
      <c r="P10" s="386"/>
      <c r="Q10" s="386"/>
      <c r="R10" s="386"/>
      <c r="S10" s="386" t="s">
        <v>252</v>
      </c>
      <c r="T10" s="386"/>
      <c r="U10" s="386"/>
      <c r="V10" s="386"/>
      <c r="W10" s="386"/>
      <c r="X10" s="386"/>
      <c r="Y10" s="386"/>
      <c r="Z10" s="386"/>
      <c r="AA10" s="386"/>
      <c r="AB10" s="386"/>
      <c r="AC10" s="386" t="s">
        <v>252</v>
      </c>
      <c r="AD10" s="386" t="s">
        <v>252</v>
      </c>
      <c r="AE10" s="386"/>
      <c r="AF10" s="386"/>
      <c r="AG10" s="386"/>
      <c r="AH10" s="386"/>
      <c r="AI10" s="386"/>
      <c r="AJ10" s="386" t="s">
        <v>252</v>
      </c>
      <c r="AK10" s="386"/>
      <c r="AL10" s="386"/>
      <c r="AM10" s="386"/>
      <c r="AN10" s="386"/>
      <c r="AO10" s="386"/>
      <c r="AP10" s="386"/>
      <c r="AQ10" s="386"/>
      <c r="AR10" s="386" t="s">
        <v>252</v>
      </c>
      <c r="AS10" s="386"/>
      <c r="AT10" s="386"/>
      <c r="AU10" s="386"/>
      <c r="AV10" s="386"/>
      <c r="AW10" s="386"/>
      <c r="AX10" s="386"/>
      <c r="AY10" s="384">
        <f t="shared" si="0"/>
        <v>6</v>
      </c>
    </row>
    <row r="11" spans="1:51" ht="22.5" x14ac:dyDescent="0.2">
      <c r="A11" s="384" t="s">
        <v>42</v>
      </c>
      <c r="B11" s="387" t="s">
        <v>167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 t="s">
        <v>252</v>
      </c>
      <c r="AJ11" s="386"/>
      <c r="AK11" s="386"/>
      <c r="AL11" s="386"/>
      <c r="AM11" s="386" t="s">
        <v>252</v>
      </c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 t="s">
        <v>252</v>
      </c>
      <c r="AY11" s="384">
        <f t="shared" si="0"/>
        <v>3</v>
      </c>
    </row>
    <row r="12" spans="1:51" x14ac:dyDescent="0.2">
      <c r="A12" s="384" t="s">
        <v>45</v>
      </c>
      <c r="B12" s="387" t="s">
        <v>38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 t="s">
        <v>252</v>
      </c>
      <c r="T12" s="386" t="s">
        <v>252</v>
      </c>
      <c r="U12" s="386" t="s">
        <v>252</v>
      </c>
      <c r="V12" s="386" t="s">
        <v>252</v>
      </c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 t="s">
        <v>252</v>
      </c>
      <c r="AN12" s="386"/>
      <c r="AO12" s="386" t="s">
        <v>252</v>
      </c>
      <c r="AP12" s="386"/>
      <c r="AQ12" s="386"/>
      <c r="AR12" s="386"/>
      <c r="AS12" s="386" t="s">
        <v>252</v>
      </c>
      <c r="AT12" s="386"/>
      <c r="AU12" s="386"/>
      <c r="AV12" s="386"/>
      <c r="AW12" s="386"/>
      <c r="AX12" s="386"/>
      <c r="AY12" s="384">
        <f t="shared" si="0"/>
        <v>7</v>
      </c>
    </row>
    <row r="13" spans="1:51" x14ac:dyDescent="0.2">
      <c r="A13" s="384" t="s">
        <v>47</v>
      </c>
      <c r="B13" s="387" t="s">
        <v>169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 t="s">
        <v>252</v>
      </c>
      <c r="AN13" s="386"/>
      <c r="AO13" s="386" t="s">
        <v>252</v>
      </c>
      <c r="AP13" s="386"/>
      <c r="AQ13" s="386"/>
      <c r="AR13" s="386" t="s">
        <v>252</v>
      </c>
      <c r="AS13" s="386"/>
      <c r="AT13" s="386"/>
      <c r="AU13" s="386"/>
      <c r="AV13" s="386"/>
      <c r="AW13" s="386"/>
      <c r="AX13" s="386"/>
      <c r="AY13" s="384">
        <f t="shared" si="0"/>
        <v>3</v>
      </c>
    </row>
    <row r="14" spans="1:51" x14ac:dyDescent="0.2">
      <c r="A14" s="384" t="s">
        <v>49</v>
      </c>
      <c r="B14" s="387" t="s">
        <v>41</v>
      </c>
      <c r="C14" s="386"/>
      <c r="D14" s="386" t="s">
        <v>252</v>
      </c>
      <c r="E14" s="386" t="s">
        <v>252</v>
      </c>
      <c r="F14" s="386" t="s">
        <v>252</v>
      </c>
      <c r="G14" s="386"/>
      <c r="H14" s="386" t="s">
        <v>252</v>
      </c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 t="s">
        <v>252</v>
      </c>
      <c r="AA14" s="386"/>
      <c r="AB14" s="386"/>
      <c r="AC14" s="386"/>
      <c r="AD14" s="386"/>
      <c r="AE14" s="386"/>
      <c r="AF14" s="386" t="s">
        <v>252</v>
      </c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 t="s">
        <v>252</v>
      </c>
      <c r="AV14" s="386"/>
      <c r="AW14" s="386"/>
      <c r="AX14" s="386"/>
      <c r="AY14" s="384">
        <f t="shared" si="0"/>
        <v>7</v>
      </c>
    </row>
    <row r="15" spans="1:51" x14ac:dyDescent="0.2">
      <c r="A15" s="384" t="s">
        <v>140</v>
      </c>
      <c r="B15" s="387" t="s">
        <v>262</v>
      </c>
      <c r="C15" s="386"/>
      <c r="D15" s="386" t="s">
        <v>252</v>
      </c>
      <c r="E15" s="386"/>
      <c r="F15" s="386"/>
      <c r="G15" s="386" t="s">
        <v>252</v>
      </c>
      <c r="H15" s="386" t="s">
        <v>252</v>
      </c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 t="s">
        <v>252</v>
      </c>
      <c r="AG15" s="386"/>
      <c r="AH15" s="386"/>
      <c r="AI15" s="386"/>
      <c r="AJ15" s="386"/>
      <c r="AK15" s="386"/>
      <c r="AL15" s="386"/>
      <c r="AM15" s="386"/>
      <c r="AN15" s="386"/>
      <c r="AO15" s="386"/>
      <c r="AP15" s="386" t="s">
        <v>252</v>
      </c>
      <c r="AQ15" s="386" t="s">
        <v>252</v>
      </c>
      <c r="AR15" s="386"/>
      <c r="AS15" s="386"/>
      <c r="AT15" s="386"/>
      <c r="AU15" s="386"/>
      <c r="AV15" s="386"/>
      <c r="AW15" s="386"/>
      <c r="AX15" s="386"/>
      <c r="AY15" s="384">
        <f t="shared" si="0"/>
        <v>6</v>
      </c>
    </row>
    <row r="16" spans="1:51" x14ac:dyDescent="0.2">
      <c r="A16" s="384" t="s">
        <v>146</v>
      </c>
      <c r="B16" s="387" t="s">
        <v>51</v>
      </c>
      <c r="C16" s="386"/>
      <c r="D16" s="386"/>
      <c r="E16" s="386"/>
      <c r="F16" s="386"/>
      <c r="G16" s="386" t="s">
        <v>252</v>
      </c>
      <c r="H16" s="386"/>
      <c r="I16" s="386"/>
      <c r="J16" s="386"/>
      <c r="K16" s="386" t="s">
        <v>252</v>
      </c>
      <c r="L16" s="386"/>
      <c r="M16" s="386"/>
      <c r="N16" s="386"/>
      <c r="O16" s="386" t="s">
        <v>252</v>
      </c>
      <c r="P16" s="386" t="s">
        <v>252</v>
      </c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 t="s">
        <v>252</v>
      </c>
      <c r="AQ16" s="386"/>
      <c r="AR16" s="386"/>
      <c r="AS16" s="386"/>
      <c r="AT16" s="386" t="s">
        <v>252</v>
      </c>
      <c r="AU16" s="386"/>
      <c r="AV16" s="386"/>
      <c r="AW16" s="386"/>
      <c r="AX16" s="386"/>
      <c r="AY16" s="384">
        <f t="shared" si="0"/>
        <v>6</v>
      </c>
    </row>
    <row r="17" spans="1:51" ht="22.5" x14ac:dyDescent="0.2">
      <c r="A17" s="384" t="s">
        <v>148</v>
      </c>
      <c r="B17" s="387" t="s">
        <v>147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 t="s">
        <v>252</v>
      </c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 t="s">
        <v>252</v>
      </c>
      <c r="AI17" s="386"/>
      <c r="AJ17" s="386" t="s">
        <v>252</v>
      </c>
      <c r="AK17" s="386"/>
      <c r="AL17" s="386" t="s">
        <v>252</v>
      </c>
      <c r="AM17" s="386"/>
      <c r="AN17" s="386"/>
      <c r="AO17" s="386" t="s">
        <v>252</v>
      </c>
      <c r="AP17" s="386"/>
      <c r="AQ17" s="386"/>
      <c r="AR17" s="386"/>
      <c r="AS17" s="386"/>
      <c r="AT17" s="386"/>
      <c r="AU17" s="386"/>
      <c r="AV17" s="386"/>
      <c r="AW17" s="386"/>
      <c r="AX17" s="386"/>
      <c r="AY17" s="384">
        <f t="shared" si="0"/>
        <v>5</v>
      </c>
    </row>
    <row r="18" spans="1:51" x14ac:dyDescent="0.2">
      <c r="A18" s="384" t="s">
        <v>150</v>
      </c>
      <c r="B18" s="387" t="s">
        <v>43</v>
      </c>
      <c r="C18" s="386" t="s">
        <v>252</v>
      </c>
      <c r="D18" s="386" t="s">
        <v>252</v>
      </c>
      <c r="E18" s="386"/>
      <c r="F18" s="386" t="s">
        <v>252</v>
      </c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 t="s">
        <v>252</v>
      </c>
      <c r="AA18" s="386"/>
      <c r="AB18" s="386"/>
      <c r="AC18" s="386"/>
      <c r="AD18" s="386"/>
      <c r="AE18" s="386"/>
      <c r="AF18" s="386" t="s">
        <v>252</v>
      </c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 t="s">
        <v>252</v>
      </c>
      <c r="AU18" s="386" t="s">
        <v>252</v>
      </c>
      <c r="AV18" s="386"/>
      <c r="AW18" s="386"/>
      <c r="AX18" s="386"/>
      <c r="AY18" s="384">
        <f t="shared" si="0"/>
        <v>7</v>
      </c>
    </row>
    <row r="19" spans="1:51" x14ac:dyDescent="0.2">
      <c r="A19" s="384" t="s">
        <v>53</v>
      </c>
      <c r="B19" s="387" t="s">
        <v>46</v>
      </c>
      <c r="C19" s="386" t="s">
        <v>252</v>
      </c>
      <c r="D19" s="386" t="s">
        <v>252</v>
      </c>
      <c r="E19" s="386"/>
      <c r="F19" s="386"/>
      <c r="G19" s="386" t="s">
        <v>252</v>
      </c>
      <c r="H19" s="386" t="s">
        <v>252</v>
      </c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 t="s">
        <v>252</v>
      </c>
      <c r="Z19" s="386"/>
      <c r="AA19" s="386"/>
      <c r="AB19" s="386"/>
      <c r="AC19" s="386"/>
      <c r="AD19" s="386"/>
      <c r="AE19" s="386"/>
      <c r="AF19" s="386" t="s">
        <v>252</v>
      </c>
      <c r="AG19" s="386" t="s">
        <v>252</v>
      </c>
      <c r="AH19" s="386"/>
      <c r="AI19" s="386"/>
      <c r="AJ19" s="386" t="s">
        <v>252</v>
      </c>
      <c r="AK19" s="386"/>
      <c r="AL19" s="386"/>
      <c r="AM19" s="386"/>
      <c r="AN19" s="386"/>
      <c r="AO19" s="386"/>
      <c r="AP19" s="386"/>
      <c r="AQ19" s="386" t="s">
        <v>252</v>
      </c>
      <c r="AR19" s="386"/>
      <c r="AS19" s="386"/>
      <c r="AT19" s="386"/>
      <c r="AU19" s="386"/>
      <c r="AV19" s="386"/>
      <c r="AW19" s="386"/>
      <c r="AX19" s="386"/>
      <c r="AY19" s="384">
        <f t="shared" si="0"/>
        <v>9</v>
      </c>
    </row>
    <row r="20" spans="1:51" ht="22.5" x14ac:dyDescent="0.2">
      <c r="A20" s="384" t="s">
        <v>55</v>
      </c>
      <c r="B20" s="387" t="s">
        <v>145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 t="s">
        <v>252</v>
      </c>
      <c r="Q20" s="386" t="s">
        <v>252</v>
      </c>
      <c r="R20" s="386"/>
      <c r="S20" s="386" t="s">
        <v>252</v>
      </c>
      <c r="T20" s="386" t="s">
        <v>252</v>
      </c>
      <c r="U20" s="386"/>
      <c r="V20" s="386"/>
      <c r="W20" s="386" t="s">
        <v>252</v>
      </c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 t="s">
        <v>252</v>
      </c>
      <c r="AP20" s="386"/>
      <c r="AQ20" s="386"/>
      <c r="AR20" s="386"/>
      <c r="AS20" s="386"/>
      <c r="AT20" s="386"/>
      <c r="AU20" s="386"/>
      <c r="AV20" s="386"/>
      <c r="AW20" s="386"/>
      <c r="AX20" s="386"/>
      <c r="AY20" s="384">
        <f t="shared" si="0"/>
        <v>6</v>
      </c>
    </row>
    <row r="21" spans="1:51" x14ac:dyDescent="0.2">
      <c r="A21" s="384" t="s">
        <v>56</v>
      </c>
      <c r="B21" s="387" t="s">
        <v>149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 t="s">
        <v>252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 t="s">
        <v>252</v>
      </c>
      <c r="AM21" s="386"/>
      <c r="AN21" s="386"/>
      <c r="AO21" s="386" t="s">
        <v>252</v>
      </c>
      <c r="AP21" s="386"/>
      <c r="AQ21" s="386"/>
      <c r="AR21" s="386"/>
      <c r="AS21" s="386"/>
      <c r="AT21" s="386"/>
      <c r="AU21" s="386"/>
      <c r="AV21" s="386"/>
      <c r="AW21" s="386"/>
      <c r="AX21" s="386"/>
      <c r="AY21" s="384">
        <f t="shared" si="0"/>
        <v>3</v>
      </c>
    </row>
    <row r="22" spans="1:51" x14ac:dyDescent="0.2">
      <c r="A22" s="384" t="s">
        <v>57</v>
      </c>
      <c r="B22" s="387" t="s">
        <v>48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 t="s">
        <v>252</v>
      </c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 t="s">
        <v>252</v>
      </c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 t="s">
        <v>252</v>
      </c>
      <c r="AQ22" s="386"/>
      <c r="AR22" s="386"/>
      <c r="AS22" s="386"/>
      <c r="AT22" s="386"/>
      <c r="AU22" s="386"/>
      <c r="AV22" s="386"/>
      <c r="AW22" s="386"/>
      <c r="AX22" s="386"/>
      <c r="AY22" s="384">
        <f t="shared" si="0"/>
        <v>3</v>
      </c>
    </row>
    <row r="23" spans="1:51" x14ac:dyDescent="0.2">
      <c r="A23" s="384" t="s">
        <v>59</v>
      </c>
      <c r="B23" s="387" t="s">
        <v>50</v>
      </c>
      <c r="C23" s="386"/>
      <c r="D23" s="386" t="s">
        <v>252</v>
      </c>
      <c r="E23" s="386"/>
      <c r="F23" s="386"/>
      <c r="G23" s="386" t="s">
        <v>252</v>
      </c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4">
        <f t="shared" si="0"/>
        <v>2</v>
      </c>
    </row>
    <row r="24" spans="1:51" x14ac:dyDescent="0.2">
      <c r="A24" s="384" t="s">
        <v>60</v>
      </c>
      <c r="B24" s="387" t="s">
        <v>52</v>
      </c>
      <c r="C24" s="386"/>
      <c r="D24" s="386"/>
      <c r="E24" s="386"/>
      <c r="F24" s="386"/>
      <c r="G24" s="386"/>
      <c r="H24" s="386" t="s">
        <v>252</v>
      </c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 t="s">
        <v>252</v>
      </c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 t="s">
        <v>252</v>
      </c>
      <c r="AV24" s="386"/>
      <c r="AW24" s="386"/>
      <c r="AX24" s="386"/>
      <c r="AY24" s="384">
        <f t="shared" si="0"/>
        <v>3</v>
      </c>
    </row>
    <row r="25" spans="1:51" x14ac:dyDescent="0.2">
      <c r="A25" s="384" t="s">
        <v>62</v>
      </c>
      <c r="B25" s="387" t="s">
        <v>261</v>
      </c>
      <c r="C25" s="386" t="s">
        <v>252</v>
      </c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 t="s">
        <v>252</v>
      </c>
      <c r="Z25" s="386" t="s">
        <v>252</v>
      </c>
      <c r="AA25" s="386"/>
      <c r="AB25" s="386" t="s">
        <v>252</v>
      </c>
      <c r="AC25" s="386"/>
      <c r="AD25" s="386"/>
      <c r="AE25" s="386"/>
      <c r="AF25" s="386" t="s">
        <v>252</v>
      </c>
      <c r="AG25" s="386"/>
      <c r="AH25" s="386"/>
      <c r="AI25" s="386"/>
      <c r="AJ25" s="386"/>
      <c r="AK25" s="386"/>
      <c r="AL25" s="386"/>
      <c r="AM25" s="386"/>
      <c r="AN25" s="386"/>
      <c r="AO25" s="386" t="s">
        <v>252</v>
      </c>
      <c r="AP25" s="386"/>
      <c r="AQ25" s="386"/>
      <c r="AR25" s="386"/>
      <c r="AS25" s="386"/>
      <c r="AT25" s="386"/>
      <c r="AU25" s="386" t="s">
        <v>252</v>
      </c>
      <c r="AV25" s="386"/>
      <c r="AW25" s="386"/>
      <c r="AX25" s="386"/>
      <c r="AY25" s="384">
        <f t="shared" si="0"/>
        <v>7</v>
      </c>
    </row>
    <row r="26" spans="1:51" x14ac:dyDescent="0.2">
      <c r="A26" s="384" t="s">
        <v>63</v>
      </c>
      <c r="B26" s="387" t="s">
        <v>127</v>
      </c>
      <c r="C26" s="386" t="s">
        <v>252</v>
      </c>
      <c r="D26" s="386"/>
      <c r="E26" s="386" t="s">
        <v>252</v>
      </c>
      <c r="F26" s="386"/>
      <c r="G26" s="386"/>
      <c r="H26" s="386"/>
      <c r="I26" s="386" t="s">
        <v>252</v>
      </c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 t="s">
        <v>252</v>
      </c>
      <c r="AA26" s="386"/>
      <c r="AB26" s="386" t="s">
        <v>252</v>
      </c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4">
        <f t="shared" si="0"/>
        <v>5</v>
      </c>
    </row>
    <row r="27" spans="1:51" x14ac:dyDescent="0.2">
      <c r="A27" s="384" t="s">
        <v>64</v>
      </c>
      <c r="B27" s="387" t="s">
        <v>260</v>
      </c>
      <c r="C27" s="386"/>
      <c r="D27" s="386"/>
      <c r="E27" s="386"/>
      <c r="F27" s="386"/>
      <c r="G27" s="386" t="s">
        <v>252</v>
      </c>
      <c r="H27" s="386"/>
      <c r="I27" s="386"/>
      <c r="J27" s="386" t="s">
        <v>252</v>
      </c>
      <c r="K27" s="386"/>
      <c r="L27" s="386"/>
      <c r="M27" s="386"/>
      <c r="N27" s="386"/>
      <c r="O27" s="386"/>
      <c r="P27" s="386" t="s">
        <v>252</v>
      </c>
      <c r="Q27" s="386"/>
      <c r="R27" s="386"/>
      <c r="S27" s="386" t="s">
        <v>252</v>
      </c>
      <c r="T27" s="386"/>
      <c r="U27" s="386"/>
      <c r="V27" s="386"/>
      <c r="W27" s="386"/>
      <c r="X27" s="386" t="s">
        <v>252</v>
      </c>
      <c r="Y27" s="386" t="s">
        <v>252</v>
      </c>
      <c r="Z27" s="386" t="s">
        <v>252</v>
      </c>
      <c r="AA27" s="386"/>
      <c r="AB27" s="386"/>
      <c r="AC27" s="386"/>
      <c r="AD27" s="386"/>
      <c r="AE27" s="386" t="s">
        <v>252</v>
      </c>
      <c r="AF27" s="386" t="s">
        <v>252</v>
      </c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 t="s">
        <v>252</v>
      </c>
      <c r="AR27" s="386" t="s">
        <v>252</v>
      </c>
      <c r="AS27" s="386" t="s">
        <v>252</v>
      </c>
      <c r="AT27" s="386"/>
      <c r="AU27" s="386"/>
      <c r="AV27" s="386" t="s">
        <v>252</v>
      </c>
      <c r="AW27" s="386" t="s">
        <v>252</v>
      </c>
      <c r="AX27" s="386" t="s">
        <v>252</v>
      </c>
      <c r="AY27" s="384">
        <f t="shared" si="0"/>
        <v>15</v>
      </c>
    </row>
    <row r="28" spans="1:51" x14ac:dyDescent="0.2">
      <c r="A28" s="384" t="s">
        <v>65</v>
      </c>
      <c r="B28" s="387" t="s">
        <v>67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 t="s">
        <v>252</v>
      </c>
      <c r="M28" s="386"/>
      <c r="N28" s="386" t="s">
        <v>252</v>
      </c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 t="s">
        <v>252</v>
      </c>
      <c r="AN28" s="386"/>
      <c r="AO28" s="386" t="s">
        <v>252</v>
      </c>
      <c r="AP28" s="386"/>
      <c r="AQ28" s="386"/>
      <c r="AR28" s="386" t="s">
        <v>252</v>
      </c>
      <c r="AS28" s="386"/>
      <c r="AT28" s="386"/>
      <c r="AU28" s="386"/>
      <c r="AV28" s="386"/>
      <c r="AW28" s="386"/>
      <c r="AX28" s="386" t="s">
        <v>252</v>
      </c>
      <c r="AY28" s="384">
        <f t="shared" si="0"/>
        <v>6</v>
      </c>
    </row>
    <row r="29" spans="1:51" x14ac:dyDescent="0.2">
      <c r="A29" s="384" t="s">
        <v>66</v>
      </c>
      <c r="B29" s="387" t="s">
        <v>61</v>
      </c>
      <c r="C29" s="386" t="s">
        <v>252</v>
      </c>
      <c r="D29" s="386"/>
      <c r="E29" s="386"/>
      <c r="F29" s="386"/>
      <c r="G29" s="386"/>
      <c r="H29" s="386"/>
      <c r="I29" s="386" t="s">
        <v>252</v>
      </c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 t="s">
        <v>252</v>
      </c>
      <c r="Z29" s="386" t="s">
        <v>252</v>
      </c>
      <c r="AA29" s="386"/>
      <c r="AB29" s="386" t="s">
        <v>252</v>
      </c>
      <c r="AC29" s="386"/>
      <c r="AD29" s="386"/>
      <c r="AE29" s="386"/>
      <c r="AF29" s="386" t="s">
        <v>252</v>
      </c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 t="s">
        <v>252</v>
      </c>
      <c r="AV29" s="386"/>
      <c r="AW29" s="386"/>
      <c r="AX29" s="386"/>
      <c r="AY29" s="384">
        <f t="shared" si="0"/>
        <v>7</v>
      </c>
    </row>
    <row r="30" spans="1:51" x14ac:dyDescent="0.2">
      <c r="A30" s="384" t="s">
        <v>68</v>
      </c>
      <c r="B30" s="387" t="s">
        <v>58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 t="s">
        <v>252</v>
      </c>
      <c r="O30" s="386"/>
      <c r="P30" s="386"/>
      <c r="Q30" s="386" t="s">
        <v>252</v>
      </c>
      <c r="R30" s="386"/>
      <c r="S30" s="386"/>
      <c r="T30" s="386"/>
      <c r="U30" s="386"/>
      <c r="V30" s="386"/>
      <c r="W30" s="386"/>
      <c r="X30" s="386" t="s">
        <v>252</v>
      </c>
      <c r="Y30" s="386"/>
      <c r="Z30" s="386"/>
      <c r="AA30" s="386" t="s">
        <v>252</v>
      </c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 t="s">
        <v>252</v>
      </c>
      <c r="AR30" s="386"/>
      <c r="AS30" s="386"/>
      <c r="AT30" s="386"/>
      <c r="AU30" s="386"/>
      <c r="AV30" s="386" t="s">
        <v>252</v>
      </c>
      <c r="AW30" s="386" t="s">
        <v>252</v>
      </c>
      <c r="AX30" s="386"/>
      <c r="AY30" s="384">
        <f t="shared" si="0"/>
        <v>7</v>
      </c>
    </row>
    <row r="31" spans="1:51" x14ac:dyDescent="0.2">
      <c r="A31" s="384" t="s">
        <v>69</v>
      </c>
      <c r="B31" s="387" t="s">
        <v>258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 t="s">
        <v>252</v>
      </c>
      <c r="R31" s="386"/>
      <c r="S31" s="386"/>
      <c r="T31" s="386"/>
      <c r="U31" s="386"/>
      <c r="V31" s="386"/>
      <c r="W31" s="386"/>
      <c r="X31" s="386" t="s">
        <v>252</v>
      </c>
      <c r="Y31" s="386"/>
      <c r="Z31" s="386"/>
      <c r="AA31" s="386" t="s">
        <v>252</v>
      </c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 t="s">
        <v>252</v>
      </c>
      <c r="AR31" s="386"/>
      <c r="AS31" s="386"/>
      <c r="AT31" s="386"/>
      <c r="AU31" s="386"/>
      <c r="AV31" s="386" t="s">
        <v>252</v>
      </c>
      <c r="AW31" s="386"/>
      <c r="AX31" s="386"/>
      <c r="AY31" s="384">
        <f t="shared" si="0"/>
        <v>5</v>
      </c>
    </row>
    <row r="32" spans="1:51" x14ac:dyDescent="0.2">
      <c r="A32" s="384" t="s">
        <v>70</v>
      </c>
      <c r="B32" s="387" t="s">
        <v>257</v>
      </c>
      <c r="C32" s="386"/>
      <c r="D32" s="386"/>
      <c r="E32" s="386"/>
      <c r="F32" s="386"/>
      <c r="G32" s="386"/>
      <c r="H32" s="386"/>
      <c r="I32" s="386"/>
      <c r="J32" s="386" t="s">
        <v>252</v>
      </c>
      <c r="K32" s="386" t="s">
        <v>252</v>
      </c>
      <c r="L32" s="386"/>
      <c r="M32" s="386"/>
      <c r="N32" s="386"/>
      <c r="O32" s="386" t="s">
        <v>252</v>
      </c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 t="s">
        <v>252</v>
      </c>
      <c r="AD32" s="386" t="s">
        <v>252</v>
      </c>
      <c r="AE32" s="386" t="s">
        <v>252</v>
      </c>
      <c r="AF32" s="386"/>
      <c r="AG32" s="386"/>
      <c r="AH32" s="386"/>
      <c r="AI32" s="386"/>
      <c r="AJ32" s="386"/>
      <c r="AK32" s="386" t="s">
        <v>252</v>
      </c>
      <c r="AL32" s="386" t="s">
        <v>252</v>
      </c>
      <c r="AM32" s="386"/>
      <c r="AN32" s="386"/>
      <c r="AO32" s="386" t="s">
        <v>252</v>
      </c>
      <c r="AP32" s="386" t="s">
        <v>252</v>
      </c>
      <c r="AQ32" s="386"/>
      <c r="AR32" s="386"/>
      <c r="AS32" s="386"/>
      <c r="AT32" s="386"/>
      <c r="AU32" s="386"/>
      <c r="AV32" s="386"/>
      <c r="AW32" s="386"/>
      <c r="AX32" s="386"/>
      <c r="AY32" s="384">
        <f t="shared" si="0"/>
        <v>10</v>
      </c>
    </row>
    <row r="33" spans="1:51" x14ac:dyDescent="0.2">
      <c r="A33" s="384" t="s">
        <v>71</v>
      </c>
      <c r="B33" s="387" t="s">
        <v>259</v>
      </c>
      <c r="C33" s="386" t="s">
        <v>252</v>
      </c>
      <c r="D33" s="386" t="s">
        <v>252</v>
      </c>
      <c r="E33" s="386" t="s">
        <v>252</v>
      </c>
      <c r="F33" s="386"/>
      <c r="G33" s="386" t="s">
        <v>252</v>
      </c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 t="s">
        <v>252</v>
      </c>
      <c r="Y33" s="386" t="s">
        <v>252</v>
      </c>
      <c r="Z33" s="386"/>
      <c r="AA33" s="386"/>
      <c r="AB33" s="386"/>
      <c r="AC33" s="386"/>
      <c r="AD33" s="386"/>
      <c r="AE33" s="386"/>
      <c r="AF33" s="386" t="s">
        <v>252</v>
      </c>
      <c r="AG33" s="386" t="s">
        <v>252</v>
      </c>
      <c r="AH33" s="386"/>
      <c r="AI33" s="386"/>
      <c r="AJ33" s="386"/>
      <c r="AK33" s="386"/>
      <c r="AL33" s="386"/>
      <c r="AM33" s="386"/>
      <c r="AN33" s="386"/>
      <c r="AO33" s="386" t="s">
        <v>252</v>
      </c>
      <c r="AP33" s="386" t="s">
        <v>252</v>
      </c>
      <c r="AQ33" s="386" t="s">
        <v>252</v>
      </c>
      <c r="AR33" s="386" t="s">
        <v>252</v>
      </c>
      <c r="AS33" s="386" t="s">
        <v>252</v>
      </c>
      <c r="AT33" s="386"/>
      <c r="AU33" s="386"/>
      <c r="AV33" s="386"/>
      <c r="AW33" s="386" t="s">
        <v>252</v>
      </c>
      <c r="AX33" s="386" t="s">
        <v>252</v>
      </c>
      <c r="AY33" s="384">
        <f t="shared" si="0"/>
        <v>15</v>
      </c>
    </row>
    <row r="34" spans="1:51" x14ac:dyDescent="0.2">
      <c r="A34" s="384" t="s">
        <v>72</v>
      </c>
      <c r="B34" s="387" t="s">
        <v>73</v>
      </c>
      <c r="C34" s="386" t="s">
        <v>252</v>
      </c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 t="s">
        <v>252</v>
      </c>
      <c r="Z34" s="386" t="s">
        <v>252</v>
      </c>
      <c r="AA34" s="386"/>
      <c r="AB34" s="386" t="s">
        <v>252</v>
      </c>
      <c r="AC34" s="386"/>
      <c r="AD34" s="386"/>
      <c r="AE34" s="386"/>
      <c r="AF34" s="386" t="s">
        <v>252</v>
      </c>
      <c r="AG34" s="386"/>
      <c r="AH34" s="386"/>
      <c r="AI34" s="386"/>
      <c r="AJ34" s="386"/>
      <c r="AK34" s="386"/>
      <c r="AL34" s="386"/>
      <c r="AM34" s="386"/>
      <c r="AN34" s="386"/>
      <c r="AO34" s="386" t="s">
        <v>252</v>
      </c>
      <c r="AP34" s="386"/>
      <c r="AQ34" s="386"/>
      <c r="AR34" s="386"/>
      <c r="AS34" s="386"/>
      <c r="AT34" s="386"/>
      <c r="AU34" s="386"/>
      <c r="AV34" s="386"/>
      <c r="AW34" s="386"/>
      <c r="AX34" s="386"/>
      <c r="AY34" s="384">
        <f t="shared" si="0"/>
        <v>6</v>
      </c>
    </row>
    <row r="35" spans="1:51" x14ac:dyDescent="0.2">
      <c r="A35" s="384" t="s">
        <v>181</v>
      </c>
      <c r="B35" s="387" t="s">
        <v>74</v>
      </c>
      <c r="C35" s="386" t="s">
        <v>252</v>
      </c>
      <c r="D35" s="386"/>
      <c r="E35" s="386"/>
      <c r="F35" s="386"/>
      <c r="G35" s="386" t="s">
        <v>252</v>
      </c>
      <c r="H35" s="386"/>
      <c r="I35" s="386"/>
      <c r="J35" s="386" t="s">
        <v>252</v>
      </c>
      <c r="K35" s="386" t="s">
        <v>252</v>
      </c>
      <c r="L35" s="386"/>
      <c r="M35" s="386"/>
      <c r="N35" s="386"/>
      <c r="O35" s="386"/>
      <c r="P35" s="386" t="s">
        <v>252</v>
      </c>
      <c r="Q35" s="386" t="s">
        <v>252</v>
      </c>
      <c r="R35" s="386"/>
      <c r="S35" s="386"/>
      <c r="T35" s="386"/>
      <c r="U35" s="386"/>
      <c r="V35" s="386"/>
      <c r="W35" s="386"/>
      <c r="X35" s="386" t="s">
        <v>252</v>
      </c>
      <c r="Y35" s="386"/>
      <c r="Z35" s="386" t="s">
        <v>252</v>
      </c>
      <c r="AA35" s="386"/>
      <c r="AB35" s="386"/>
      <c r="AC35" s="386"/>
      <c r="AD35" s="386"/>
      <c r="AE35" s="386" t="s">
        <v>252</v>
      </c>
      <c r="AF35" s="386"/>
      <c r="AG35" s="386"/>
      <c r="AH35" s="386"/>
      <c r="AI35" s="386"/>
      <c r="AJ35" s="386"/>
      <c r="AK35" s="386"/>
      <c r="AL35" s="386"/>
      <c r="AM35" s="386"/>
      <c r="AN35" s="386"/>
      <c r="AO35" s="386" t="s">
        <v>252</v>
      </c>
      <c r="AP35" s="386"/>
      <c r="AQ35" s="386" t="s">
        <v>252</v>
      </c>
      <c r="AR35" s="386" t="s">
        <v>252</v>
      </c>
      <c r="AS35" s="386"/>
      <c r="AT35" s="386"/>
      <c r="AU35" s="386"/>
      <c r="AV35" s="386"/>
      <c r="AW35" s="386" t="s">
        <v>252</v>
      </c>
      <c r="AX35" s="386"/>
      <c r="AY35" s="384">
        <f t="shared" ref="AY35:AY66" si="1">COUNTIF(C35:AX35,"X")</f>
        <v>13</v>
      </c>
    </row>
    <row r="36" spans="1:51" ht="22.5" x14ac:dyDescent="0.2">
      <c r="A36" s="384" t="s">
        <v>75</v>
      </c>
      <c r="B36" s="387" t="s">
        <v>253</v>
      </c>
      <c r="C36" s="386" t="s">
        <v>252</v>
      </c>
      <c r="D36" s="386" t="s">
        <v>252</v>
      </c>
      <c r="E36" s="386" t="s">
        <v>252</v>
      </c>
      <c r="F36" s="386" t="s">
        <v>252</v>
      </c>
      <c r="G36" s="386" t="s">
        <v>252</v>
      </c>
      <c r="H36" s="386" t="s">
        <v>252</v>
      </c>
      <c r="I36" s="386" t="s">
        <v>252</v>
      </c>
      <c r="J36" s="386" t="s">
        <v>252</v>
      </c>
      <c r="K36" s="386" t="s">
        <v>252</v>
      </c>
      <c r="L36" s="386" t="s">
        <v>252</v>
      </c>
      <c r="M36" s="386" t="s">
        <v>252</v>
      </c>
      <c r="N36" s="386" t="s">
        <v>252</v>
      </c>
      <c r="O36" s="386" t="s">
        <v>252</v>
      </c>
      <c r="P36" s="386" t="s">
        <v>252</v>
      </c>
      <c r="Q36" s="386" t="s">
        <v>252</v>
      </c>
      <c r="R36" s="386" t="s">
        <v>252</v>
      </c>
      <c r="S36" s="386" t="s">
        <v>252</v>
      </c>
      <c r="T36" s="386" t="s">
        <v>252</v>
      </c>
      <c r="U36" s="386" t="s">
        <v>252</v>
      </c>
      <c r="V36" s="386" t="s">
        <v>252</v>
      </c>
      <c r="W36" s="386" t="s">
        <v>252</v>
      </c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 t="s">
        <v>252</v>
      </c>
      <c r="AN36" s="386"/>
      <c r="AO36" s="386" t="s">
        <v>252</v>
      </c>
      <c r="AP36" s="386"/>
      <c r="AQ36" s="386"/>
      <c r="AR36" s="386"/>
      <c r="AS36" s="386"/>
      <c r="AT36" s="386"/>
      <c r="AU36" s="386"/>
      <c r="AV36" s="386"/>
      <c r="AW36" s="386"/>
      <c r="AX36" s="386"/>
      <c r="AY36" s="384">
        <f t="shared" si="1"/>
        <v>23</v>
      </c>
    </row>
    <row r="37" spans="1:51" x14ac:dyDescent="0.2">
      <c r="A37" s="384" t="s">
        <v>77</v>
      </c>
      <c r="B37" s="387" t="s">
        <v>155</v>
      </c>
      <c r="C37" s="386" t="s">
        <v>252</v>
      </c>
      <c r="D37" s="386" t="s">
        <v>252</v>
      </c>
      <c r="E37" s="386" t="s">
        <v>252</v>
      </c>
      <c r="F37" s="386" t="s">
        <v>252</v>
      </c>
      <c r="G37" s="386" t="s">
        <v>252</v>
      </c>
      <c r="H37" s="386" t="s">
        <v>252</v>
      </c>
      <c r="I37" s="386" t="s">
        <v>252</v>
      </c>
      <c r="J37" s="386" t="s">
        <v>252</v>
      </c>
      <c r="K37" s="386" t="s">
        <v>252</v>
      </c>
      <c r="L37" s="386" t="s">
        <v>252</v>
      </c>
      <c r="M37" s="386" t="s">
        <v>252</v>
      </c>
      <c r="N37" s="386" t="s">
        <v>252</v>
      </c>
      <c r="O37" s="386" t="s">
        <v>252</v>
      </c>
      <c r="P37" s="386" t="s">
        <v>252</v>
      </c>
      <c r="Q37" s="386" t="s">
        <v>252</v>
      </c>
      <c r="R37" s="386" t="s">
        <v>252</v>
      </c>
      <c r="S37" s="386" t="s">
        <v>252</v>
      </c>
      <c r="T37" s="386" t="s">
        <v>252</v>
      </c>
      <c r="U37" s="386" t="s">
        <v>252</v>
      </c>
      <c r="V37" s="386" t="s">
        <v>252</v>
      </c>
      <c r="W37" s="386" t="s">
        <v>252</v>
      </c>
      <c r="X37" s="386" t="s">
        <v>252</v>
      </c>
      <c r="Y37" s="386" t="s">
        <v>252</v>
      </c>
      <c r="Z37" s="386" t="s">
        <v>252</v>
      </c>
      <c r="AA37" s="386" t="s">
        <v>252</v>
      </c>
      <c r="AB37" s="386" t="s">
        <v>252</v>
      </c>
      <c r="AC37" s="386" t="s">
        <v>252</v>
      </c>
      <c r="AD37" s="386" t="s">
        <v>252</v>
      </c>
      <c r="AE37" s="386" t="s">
        <v>252</v>
      </c>
      <c r="AF37" s="386" t="s">
        <v>252</v>
      </c>
      <c r="AG37" s="386" t="s">
        <v>252</v>
      </c>
      <c r="AH37" s="386" t="s">
        <v>252</v>
      </c>
      <c r="AI37" s="386" t="s">
        <v>252</v>
      </c>
      <c r="AJ37" s="386" t="s">
        <v>252</v>
      </c>
      <c r="AK37" s="386" t="s">
        <v>252</v>
      </c>
      <c r="AL37" s="386" t="s">
        <v>252</v>
      </c>
      <c r="AM37" s="386" t="s">
        <v>252</v>
      </c>
      <c r="AN37" s="386" t="s">
        <v>252</v>
      </c>
      <c r="AO37" s="386" t="s">
        <v>252</v>
      </c>
      <c r="AP37" s="386" t="s">
        <v>252</v>
      </c>
      <c r="AQ37" s="386" t="s">
        <v>252</v>
      </c>
      <c r="AR37" s="386" t="s">
        <v>252</v>
      </c>
      <c r="AS37" s="386" t="s">
        <v>252</v>
      </c>
      <c r="AT37" s="386" t="s">
        <v>252</v>
      </c>
      <c r="AU37" s="386" t="s">
        <v>252</v>
      </c>
      <c r="AV37" s="386" t="s">
        <v>252</v>
      </c>
      <c r="AW37" s="386" t="s">
        <v>252</v>
      </c>
      <c r="AX37" s="386" t="s">
        <v>252</v>
      </c>
      <c r="AY37" s="384">
        <f t="shared" si="1"/>
        <v>48</v>
      </c>
    </row>
    <row r="38" spans="1:51" ht="22.5" x14ac:dyDescent="0.2">
      <c r="A38" s="384" t="s">
        <v>182</v>
      </c>
      <c r="B38" s="387" t="s">
        <v>138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 t="s">
        <v>252</v>
      </c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 t="s">
        <v>252</v>
      </c>
      <c r="Y38" s="386" t="s">
        <v>252</v>
      </c>
      <c r="Z38" s="386" t="s">
        <v>252</v>
      </c>
      <c r="AA38" s="386" t="s">
        <v>252</v>
      </c>
      <c r="AB38" s="386"/>
      <c r="AC38" s="386" t="s">
        <v>252</v>
      </c>
      <c r="AD38" s="386" t="s">
        <v>252</v>
      </c>
      <c r="AE38" s="386" t="s">
        <v>252</v>
      </c>
      <c r="AF38" s="386" t="s">
        <v>252</v>
      </c>
      <c r="AG38" s="386" t="s">
        <v>252</v>
      </c>
      <c r="AH38" s="386"/>
      <c r="AI38" s="386"/>
      <c r="AJ38" s="386" t="s">
        <v>252</v>
      </c>
      <c r="AK38" s="386" t="s">
        <v>252</v>
      </c>
      <c r="AL38" s="386" t="s">
        <v>252</v>
      </c>
      <c r="AM38" s="386"/>
      <c r="AN38" s="386"/>
      <c r="AO38" s="386" t="s">
        <v>252</v>
      </c>
      <c r="AP38" s="386" t="s">
        <v>252</v>
      </c>
      <c r="AQ38" s="386" t="s">
        <v>252</v>
      </c>
      <c r="AR38" s="386" t="s">
        <v>252</v>
      </c>
      <c r="AS38" s="386" t="s">
        <v>252</v>
      </c>
      <c r="AT38" s="386" t="s">
        <v>252</v>
      </c>
      <c r="AU38" s="386" t="s">
        <v>252</v>
      </c>
      <c r="AV38" s="386" t="s">
        <v>252</v>
      </c>
      <c r="AW38" s="386" t="s">
        <v>252</v>
      </c>
      <c r="AX38" s="386" t="s">
        <v>252</v>
      </c>
      <c r="AY38" s="384">
        <f t="shared" si="1"/>
        <v>23</v>
      </c>
    </row>
    <row r="39" spans="1:51" x14ac:dyDescent="0.2">
      <c r="A39" s="384" t="s">
        <v>287</v>
      </c>
      <c r="B39" s="387" t="s">
        <v>263</v>
      </c>
      <c r="C39" s="386"/>
      <c r="D39" s="386"/>
      <c r="E39" s="386"/>
      <c r="F39" s="386"/>
      <c r="G39" s="386" t="s">
        <v>252</v>
      </c>
      <c r="H39" s="386"/>
      <c r="I39" s="386"/>
      <c r="J39" s="386"/>
      <c r="K39" s="386" t="s">
        <v>252</v>
      </c>
      <c r="L39" s="386" t="s">
        <v>252</v>
      </c>
      <c r="M39" s="386"/>
      <c r="N39" s="386"/>
      <c r="O39" s="386" t="s">
        <v>252</v>
      </c>
      <c r="P39" s="386"/>
      <c r="Q39" s="386"/>
      <c r="R39" s="386"/>
      <c r="S39" s="386"/>
      <c r="T39" s="386" t="s">
        <v>252</v>
      </c>
      <c r="U39" s="386"/>
      <c r="V39" s="386"/>
      <c r="W39" s="386"/>
      <c r="X39" s="386"/>
      <c r="Y39" s="386"/>
      <c r="Z39" s="386"/>
      <c r="AA39" s="386"/>
      <c r="AB39" s="386"/>
      <c r="AC39" s="386"/>
      <c r="AD39" s="386" t="s">
        <v>252</v>
      </c>
      <c r="AE39" s="386"/>
      <c r="AF39" s="386"/>
      <c r="AG39" s="386" t="s">
        <v>252</v>
      </c>
      <c r="AH39" s="386" t="s">
        <v>252</v>
      </c>
      <c r="AI39" s="386"/>
      <c r="AJ39" s="386" t="s">
        <v>252</v>
      </c>
      <c r="AK39" s="386"/>
      <c r="AL39" s="386" t="s">
        <v>252</v>
      </c>
      <c r="AM39" s="386"/>
      <c r="AN39" s="386"/>
      <c r="AO39" s="386" t="s">
        <v>252</v>
      </c>
      <c r="AP39" s="386" t="s">
        <v>252</v>
      </c>
      <c r="AQ39" s="386"/>
      <c r="AR39" s="386"/>
      <c r="AS39" s="386"/>
      <c r="AT39" s="386"/>
      <c r="AU39" s="386"/>
      <c r="AV39" s="386"/>
      <c r="AW39" s="386"/>
      <c r="AX39" s="386"/>
      <c r="AY39" s="384">
        <f t="shared" si="1"/>
        <v>12</v>
      </c>
    </row>
    <row r="40" spans="1:51" x14ac:dyDescent="0.2">
      <c r="A40" s="384" t="s">
        <v>288</v>
      </c>
      <c r="B40" s="387" t="s">
        <v>256</v>
      </c>
      <c r="C40" s="386"/>
      <c r="D40" s="386"/>
      <c r="E40" s="386"/>
      <c r="F40" s="386"/>
      <c r="G40" s="386" t="s">
        <v>252</v>
      </c>
      <c r="H40" s="386"/>
      <c r="I40" s="386"/>
      <c r="J40" s="386"/>
      <c r="K40" s="386" t="s">
        <v>252</v>
      </c>
      <c r="L40" s="386" t="s">
        <v>252</v>
      </c>
      <c r="M40" s="386"/>
      <c r="N40" s="386"/>
      <c r="O40" s="386" t="s">
        <v>252</v>
      </c>
      <c r="P40" s="386"/>
      <c r="Q40" s="386"/>
      <c r="R40" s="386"/>
      <c r="S40" s="386"/>
      <c r="T40" s="386" t="s">
        <v>252</v>
      </c>
      <c r="U40" s="386"/>
      <c r="V40" s="386"/>
      <c r="W40" s="386"/>
      <c r="X40" s="386"/>
      <c r="Y40" s="386"/>
      <c r="Z40" s="386"/>
      <c r="AA40" s="386"/>
      <c r="AB40" s="386"/>
      <c r="AC40" s="386"/>
      <c r="AD40" s="386" t="s">
        <v>252</v>
      </c>
      <c r="AE40" s="386"/>
      <c r="AF40" s="386"/>
      <c r="AG40" s="386" t="s">
        <v>252</v>
      </c>
      <c r="AH40" s="386" t="s">
        <v>252</v>
      </c>
      <c r="AI40" s="386"/>
      <c r="AJ40" s="386" t="s">
        <v>252</v>
      </c>
      <c r="AK40" s="386"/>
      <c r="AL40" s="386" t="s">
        <v>252</v>
      </c>
      <c r="AM40" s="386"/>
      <c r="AN40" s="386"/>
      <c r="AO40" s="386" t="s">
        <v>252</v>
      </c>
      <c r="AP40" s="386" t="s">
        <v>252</v>
      </c>
      <c r="AQ40" s="386"/>
      <c r="AR40" s="386"/>
      <c r="AS40" s="386"/>
      <c r="AT40" s="386"/>
      <c r="AU40" s="386"/>
      <c r="AV40" s="386"/>
      <c r="AW40" s="386"/>
      <c r="AX40" s="386"/>
      <c r="AY40" s="384">
        <f t="shared" si="1"/>
        <v>12</v>
      </c>
    </row>
    <row r="41" spans="1:51" x14ac:dyDescent="0.2">
      <c r="A41" s="384" t="s">
        <v>289</v>
      </c>
      <c r="B41" s="387" t="s">
        <v>126</v>
      </c>
      <c r="C41" s="386" t="s">
        <v>252</v>
      </c>
      <c r="D41" s="386"/>
      <c r="E41" s="386" t="s">
        <v>252</v>
      </c>
      <c r="F41" s="386"/>
      <c r="G41" s="386" t="s">
        <v>252</v>
      </c>
      <c r="H41" s="386"/>
      <c r="I41" s="386" t="s">
        <v>252</v>
      </c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 t="s">
        <v>252</v>
      </c>
      <c r="Z41" s="386" t="s">
        <v>252</v>
      </c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 t="s">
        <v>252</v>
      </c>
      <c r="AP41" s="386"/>
      <c r="AQ41" s="386"/>
      <c r="AR41" s="386"/>
      <c r="AS41" s="386"/>
      <c r="AT41" s="386"/>
      <c r="AU41" s="386"/>
      <c r="AV41" s="386"/>
      <c r="AW41" s="386"/>
      <c r="AX41" s="386"/>
      <c r="AY41" s="384">
        <f t="shared" si="1"/>
        <v>7</v>
      </c>
    </row>
    <row r="42" spans="1:51" x14ac:dyDescent="0.2">
      <c r="A42" s="384" t="s">
        <v>290</v>
      </c>
      <c r="B42" s="387" t="s">
        <v>264</v>
      </c>
      <c r="C42" s="386" t="s">
        <v>252</v>
      </c>
      <c r="D42" s="386"/>
      <c r="E42" s="386" t="s">
        <v>252</v>
      </c>
      <c r="F42" s="386"/>
      <c r="G42" s="386" t="s">
        <v>252</v>
      </c>
      <c r="H42" s="386"/>
      <c r="I42" s="386" t="s">
        <v>252</v>
      </c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 t="s">
        <v>252</v>
      </c>
      <c r="Z42" s="386" t="s">
        <v>252</v>
      </c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 t="s">
        <v>252</v>
      </c>
      <c r="AP42" s="386"/>
      <c r="AQ42" s="386"/>
      <c r="AR42" s="386"/>
      <c r="AS42" s="386"/>
      <c r="AT42" s="386"/>
      <c r="AU42" s="386"/>
      <c r="AV42" s="386"/>
      <c r="AW42" s="386"/>
      <c r="AX42" s="386"/>
      <c r="AY42" s="384">
        <f t="shared" si="1"/>
        <v>7</v>
      </c>
    </row>
    <row r="43" spans="1:51" x14ac:dyDescent="0.2">
      <c r="A43" s="384" t="s">
        <v>291</v>
      </c>
      <c r="B43" s="387" t="s">
        <v>265</v>
      </c>
      <c r="C43" s="386"/>
      <c r="D43" s="386"/>
      <c r="E43" s="386"/>
      <c r="F43" s="386"/>
      <c r="G43" s="386" t="s">
        <v>252</v>
      </c>
      <c r="H43" s="386"/>
      <c r="I43" s="386"/>
      <c r="J43" s="386"/>
      <c r="K43" s="386" t="s">
        <v>252</v>
      </c>
      <c r="L43" s="386" t="s">
        <v>252</v>
      </c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 t="s">
        <v>252</v>
      </c>
      <c r="AP43" s="386"/>
      <c r="AQ43" s="386"/>
      <c r="AR43" s="386"/>
      <c r="AS43" s="386"/>
      <c r="AT43" s="386"/>
      <c r="AU43" s="386"/>
      <c r="AV43" s="386"/>
      <c r="AW43" s="386"/>
      <c r="AX43" s="386"/>
      <c r="AY43" s="384">
        <f t="shared" si="1"/>
        <v>4</v>
      </c>
    </row>
    <row r="44" spans="1:51" x14ac:dyDescent="0.2">
      <c r="A44" s="384" t="s">
        <v>292</v>
      </c>
      <c r="B44" s="387" t="s">
        <v>266</v>
      </c>
      <c r="C44" s="386"/>
      <c r="D44" s="386"/>
      <c r="E44" s="386"/>
      <c r="F44" s="386"/>
      <c r="G44" s="386" t="s">
        <v>252</v>
      </c>
      <c r="H44" s="386"/>
      <c r="I44" s="386"/>
      <c r="J44" s="386"/>
      <c r="K44" s="386" t="s">
        <v>252</v>
      </c>
      <c r="L44" s="386" t="s">
        <v>252</v>
      </c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 t="s">
        <v>252</v>
      </c>
      <c r="AP44" s="386"/>
      <c r="AQ44" s="386"/>
      <c r="AR44" s="386"/>
      <c r="AS44" s="386"/>
      <c r="AT44" s="386"/>
      <c r="AU44" s="386"/>
      <c r="AV44" s="386"/>
      <c r="AW44" s="386"/>
      <c r="AX44" s="386"/>
      <c r="AY44" s="384">
        <f t="shared" si="1"/>
        <v>4</v>
      </c>
    </row>
    <row r="45" spans="1:51" x14ac:dyDescent="0.2">
      <c r="A45" s="384" t="s">
        <v>293</v>
      </c>
      <c r="B45" s="387" t="s">
        <v>267</v>
      </c>
      <c r="C45" s="386"/>
      <c r="D45" s="386" t="s">
        <v>252</v>
      </c>
      <c r="E45" s="386" t="s">
        <v>252</v>
      </c>
      <c r="F45" s="386" t="s">
        <v>252</v>
      </c>
      <c r="G45" s="386" t="s">
        <v>252</v>
      </c>
      <c r="H45" s="386"/>
      <c r="I45" s="386" t="s">
        <v>252</v>
      </c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 t="s">
        <v>252</v>
      </c>
      <c r="Z45" s="386"/>
      <c r="AA45" s="386"/>
      <c r="AB45" s="386"/>
      <c r="AC45" s="386"/>
      <c r="AD45" s="386"/>
      <c r="AE45" s="386"/>
      <c r="AF45" s="386" t="s">
        <v>252</v>
      </c>
      <c r="AG45" s="386" t="s">
        <v>252</v>
      </c>
      <c r="AH45" s="386"/>
      <c r="AI45" s="386"/>
      <c r="AJ45" s="386" t="s">
        <v>252</v>
      </c>
      <c r="AK45" s="386"/>
      <c r="AL45" s="386"/>
      <c r="AM45" s="386"/>
      <c r="AN45" s="386"/>
      <c r="AO45" s="386" t="s">
        <v>252</v>
      </c>
      <c r="AP45" s="386" t="s">
        <v>252</v>
      </c>
      <c r="AQ45" s="386"/>
      <c r="AR45" s="386"/>
      <c r="AS45" s="386"/>
      <c r="AT45" s="386"/>
      <c r="AU45" s="386"/>
      <c r="AV45" s="386"/>
      <c r="AW45" s="386"/>
      <c r="AX45" s="386" t="s">
        <v>252</v>
      </c>
      <c r="AY45" s="384">
        <f t="shared" si="1"/>
        <v>12</v>
      </c>
    </row>
    <row r="46" spans="1:51" ht="22.5" x14ac:dyDescent="0.2">
      <c r="A46" s="384" t="s">
        <v>294</v>
      </c>
      <c r="B46" s="387" t="s">
        <v>268</v>
      </c>
      <c r="C46" s="386"/>
      <c r="D46" s="386" t="s">
        <v>252</v>
      </c>
      <c r="E46" s="386" t="s">
        <v>252</v>
      </c>
      <c r="F46" s="386" t="s">
        <v>252</v>
      </c>
      <c r="G46" s="386" t="s">
        <v>252</v>
      </c>
      <c r="H46" s="386"/>
      <c r="I46" s="386" t="s">
        <v>252</v>
      </c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 t="s">
        <v>252</v>
      </c>
      <c r="Z46" s="386"/>
      <c r="AA46" s="386"/>
      <c r="AB46" s="386"/>
      <c r="AC46" s="386"/>
      <c r="AD46" s="386"/>
      <c r="AE46" s="386"/>
      <c r="AF46" s="386" t="s">
        <v>252</v>
      </c>
      <c r="AG46" s="386" t="s">
        <v>252</v>
      </c>
      <c r="AH46" s="386"/>
      <c r="AI46" s="386"/>
      <c r="AJ46" s="386" t="s">
        <v>252</v>
      </c>
      <c r="AK46" s="386"/>
      <c r="AL46" s="386"/>
      <c r="AM46" s="386"/>
      <c r="AN46" s="386"/>
      <c r="AO46" s="386" t="s">
        <v>252</v>
      </c>
      <c r="AP46" s="386" t="s">
        <v>252</v>
      </c>
      <c r="AQ46" s="386"/>
      <c r="AR46" s="386"/>
      <c r="AS46" s="386"/>
      <c r="AT46" s="386"/>
      <c r="AU46" s="386"/>
      <c r="AV46" s="386"/>
      <c r="AW46" s="386"/>
      <c r="AX46" s="386" t="s">
        <v>252</v>
      </c>
      <c r="AY46" s="384">
        <f t="shared" si="1"/>
        <v>12</v>
      </c>
    </row>
    <row r="47" spans="1:51" x14ac:dyDescent="0.2">
      <c r="A47" s="384" t="s">
        <v>295</v>
      </c>
      <c r="B47" s="387" t="s">
        <v>269</v>
      </c>
      <c r="C47" s="386"/>
      <c r="D47" s="386"/>
      <c r="E47" s="386"/>
      <c r="F47" s="386"/>
      <c r="G47" s="386" t="s">
        <v>252</v>
      </c>
      <c r="H47" s="386" t="s">
        <v>252</v>
      </c>
      <c r="I47" s="386" t="s">
        <v>252</v>
      </c>
      <c r="J47" s="386" t="s">
        <v>252</v>
      </c>
      <c r="K47" s="386" t="s">
        <v>252</v>
      </c>
      <c r="L47" s="386" t="s">
        <v>252</v>
      </c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 t="s">
        <v>252</v>
      </c>
      <c r="Z47" s="386" t="s">
        <v>252</v>
      </c>
      <c r="AA47" s="386"/>
      <c r="AB47" s="386"/>
      <c r="AC47" s="386"/>
      <c r="AD47" s="386"/>
      <c r="AE47" s="386"/>
      <c r="AF47" s="386"/>
      <c r="AG47" s="386" t="s">
        <v>252</v>
      </c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 t="s">
        <v>252</v>
      </c>
      <c r="AT47" s="386"/>
      <c r="AU47" s="386" t="s">
        <v>252</v>
      </c>
      <c r="AV47" s="386"/>
      <c r="AW47" s="386"/>
      <c r="AX47" s="386"/>
      <c r="AY47" s="384">
        <f t="shared" si="1"/>
        <v>11</v>
      </c>
    </row>
    <row r="48" spans="1:51" x14ac:dyDescent="0.2">
      <c r="A48" s="384" t="s">
        <v>296</v>
      </c>
      <c r="B48" s="387" t="s">
        <v>270</v>
      </c>
      <c r="C48" s="386"/>
      <c r="D48" s="386"/>
      <c r="E48" s="386"/>
      <c r="F48" s="386"/>
      <c r="G48" s="386" t="s">
        <v>252</v>
      </c>
      <c r="H48" s="386"/>
      <c r="I48" s="386"/>
      <c r="J48" s="386"/>
      <c r="K48" s="386" t="s">
        <v>252</v>
      </c>
      <c r="L48" s="386"/>
      <c r="M48" s="386"/>
      <c r="N48" s="386"/>
      <c r="O48" s="386"/>
      <c r="P48" s="386"/>
      <c r="Q48" s="386"/>
      <c r="R48" s="386" t="s">
        <v>252</v>
      </c>
      <c r="S48" s="386"/>
      <c r="T48" s="386"/>
      <c r="U48" s="386"/>
      <c r="V48" s="386"/>
      <c r="W48" s="386"/>
      <c r="X48" s="386" t="s">
        <v>252</v>
      </c>
      <c r="Y48" s="386"/>
      <c r="Z48" s="386" t="s">
        <v>252</v>
      </c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 t="s">
        <v>252</v>
      </c>
      <c r="AP48" s="386"/>
      <c r="AQ48" s="386"/>
      <c r="AR48" s="386"/>
      <c r="AS48" s="386" t="s">
        <v>252</v>
      </c>
      <c r="AT48" s="386"/>
      <c r="AU48" s="386"/>
      <c r="AV48" s="386"/>
      <c r="AW48" s="386"/>
      <c r="AX48" s="386"/>
      <c r="AY48" s="384">
        <f t="shared" si="1"/>
        <v>7</v>
      </c>
    </row>
    <row r="49" spans="1:51" ht="22.5" x14ac:dyDescent="0.2">
      <c r="A49" s="384" t="s">
        <v>297</v>
      </c>
      <c r="B49" s="387" t="s">
        <v>271</v>
      </c>
      <c r="C49" s="386" t="s">
        <v>252</v>
      </c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 t="s">
        <v>252</v>
      </c>
      <c r="U49" s="386"/>
      <c r="V49" s="386"/>
      <c r="W49" s="386" t="s">
        <v>252</v>
      </c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 t="s">
        <v>252</v>
      </c>
      <c r="AP49" s="386" t="s">
        <v>252</v>
      </c>
      <c r="AQ49" s="386"/>
      <c r="AR49" s="386"/>
      <c r="AS49" s="386"/>
      <c r="AT49" s="386"/>
      <c r="AU49" s="386"/>
      <c r="AV49" s="386"/>
      <c r="AW49" s="386"/>
      <c r="AX49" s="386"/>
      <c r="AY49" s="384">
        <f t="shared" si="1"/>
        <v>5</v>
      </c>
    </row>
    <row r="50" spans="1:51" x14ac:dyDescent="0.2">
      <c r="A50" s="384" t="s">
        <v>298</v>
      </c>
      <c r="B50" s="387" t="s">
        <v>272</v>
      </c>
      <c r="C50" s="386" t="s">
        <v>252</v>
      </c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 t="s">
        <v>252</v>
      </c>
      <c r="U50" s="386"/>
      <c r="V50" s="386"/>
      <c r="W50" s="386" t="s">
        <v>252</v>
      </c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 t="s">
        <v>252</v>
      </c>
      <c r="AP50" s="386" t="s">
        <v>252</v>
      </c>
      <c r="AQ50" s="386"/>
      <c r="AR50" s="386"/>
      <c r="AS50" s="386"/>
      <c r="AT50" s="386"/>
      <c r="AU50" s="386"/>
      <c r="AV50" s="386"/>
      <c r="AW50" s="386"/>
      <c r="AX50" s="386"/>
      <c r="AY50" s="384">
        <f t="shared" si="1"/>
        <v>5</v>
      </c>
    </row>
    <row r="51" spans="1:51" x14ac:dyDescent="0.2">
      <c r="A51" s="384" t="s">
        <v>299</v>
      </c>
      <c r="B51" s="387" t="s">
        <v>273</v>
      </c>
      <c r="C51" s="386" t="s">
        <v>252</v>
      </c>
      <c r="D51" s="386"/>
      <c r="E51" s="386"/>
      <c r="F51" s="386"/>
      <c r="G51" s="386" t="s">
        <v>252</v>
      </c>
      <c r="H51" s="386"/>
      <c r="I51" s="386" t="s">
        <v>252</v>
      </c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 t="s">
        <v>252</v>
      </c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 t="s">
        <v>252</v>
      </c>
      <c r="AP51" s="386" t="s">
        <v>252</v>
      </c>
      <c r="AQ51" s="386"/>
      <c r="AR51" s="386"/>
      <c r="AS51" s="386"/>
      <c r="AT51" s="386"/>
      <c r="AU51" s="386"/>
      <c r="AV51" s="386"/>
      <c r="AW51" s="386"/>
      <c r="AX51" s="386"/>
      <c r="AY51" s="384">
        <f t="shared" si="1"/>
        <v>6</v>
      </c>
    </row>
    <row r="52" spans="1:51" ht="22.5" x14ac:dyDescent="0.2">
      <c r="A52" s="384" t="s">
        <v>300</v>
      </c>
      <c r="B52" s="387" t="s">
        <v>274</v>
      </c>
      <c r="C52" s="386" t="s">
        <v>252</v>
      </c>
      <c r="D52" s="386"/>
      <c r="E52" s="386"/>
      <c r="F52" s="386"/>
      <c r="G52" s="386" t="s">
        <v>252</v>
      </c>
      <c r="H52" s="386"/>
      <c r="I52" s="386" t="s">
        <v>252</v>
      </c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 t="s">
        <v>252</v>
      </c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 t="s">
        <v>252</v>
      </c>
      <c r="AP52" s="386" t="s">
        <v>252</v>
      </c>
      <c r="AQ52" s="386"/>
      <c r="AR52" s="386"/>
      <c r="AS52" s="386"/>
      <c r="AT52" s="386"/>
      <c r="AU52" s="386"/>
      <c r="AV52" s="386"/>
      <c r="AW52" s="386"/>
      <c r="AX52" s="386"/>
      <c r="AY52" s="384">
        <f t="shared" si="1"/>
        <v>6</v>
      </c>
    </row>
    <row r="53" spans="1:51" x14ac:dyDescent="0.2">
      <c r="A53" s="384" t="s">
        <v>301</v>
      </c>
      <c r="B53" s="387" t="s">
        <v>275</v>
      </c>
      <c r="C53" s="386" t="s">
        <v>252</v>
      </c>
      <c r="D53" s="386"/>
      <c r="E53" s="386" t="s">
        <v>252</v>
      </c>
      <c r="F53" s="386"/>
      <c r="G53" s="386" t="s">
        <v>252</v>
      </c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 t="s">
        <v>252</v>
      </c>
      <c r="Z53" s="386" t="s">
        <v>252</v>
      </c>
      <c r="AA53" s="386"/>
      <c r="AB53" s="386"/>
      <c r="AC53" s="386"/>
      <c r="AD53" s="386"/>
      <c r="AE53" s="386"/>
      <c r="AF53" s="386" t="s">
        <v>252</v>
      </c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 t="s">
        <v>252</v>
      </c>
      <c r="AV53" s="386"/>
      <c r="AW53" s="386"/>
      <c r="AX53" s="386"/>
      <c r="AY53" s="384">
        <f t="shared" si="1"/>
        <v>7</v>
      </c>
    </row>
    <row r="54" spans="1:51" x14ac:dyDescent="0.2">
      <c r="A54" s="384" t="s">
        <v>302</v>
      </c>
      <c r="B54" s="387" t="s">
        <v>276</v>
      </c>
      <c r="C54" s="386" t="s">
        <v>252</v>
      </c>
      <c r="D54" s="386"/>
      <c r="E54" s="386" t="s">
        <v>252</v>
      </c>
      <c r="F54" s="386"/>
      <c r="G54" s="386" t="s">
        <v>252</v>
      </c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 t="s">
        <v>252</v>
      </c>
      <c r="Z54" s="386" t="s">
        <v>252</v>
      </c>
      <c r="AA54" s="386"/>
      <c r="AB54" s="386"/>
      <c r="AC54" s="386"/>
      <c r="AD54" s="386"/>
      <c r="AE54" s="386"/>
      <c r="AF54" s="386" t="s">
        <v>252</v>
      </c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 t="s">
        <v>252</v>
      </c>
      <c r="AV54" s="386"/>
      <c r="AW54" s="386"/>
      <c r="AX54" s="386"/>
      <c r="AY54" s="384">
        <f t="shared" si="1"/>
        <v>7</v>
      </c>
    </row>
    <row r="55" spans="1:51" x14ac:dyDescent="0.2">
      <c r="A55" s="384" t="s">
        <v>303</v>
      </c>
      <c r="B55" s="387" t="s">
        <v>277</v>
      </c>
      <c r="C55" s="386"/>
      <c r="D55" s="386"/>
      <c r="E55" s="386"/>
      <c r="F55" s="386"/>
      <c r="G55" s="386" t="s">
        <v>252</v>
      </c>
      <c r="H55" s="386"/>
      <c r="I55" s="386"/>
      <c r="J55" s="386" t="s">
        <v>252</v>
      </c>
      <c r="K55" s="386"/>
      <c r="L55" s="386"/>
      <c r="M55" s="386"/>
      <c r="N55" s="386" t="s">
        <v>252</v>
      </c>
      <c r="O55" s="386" t="s">
        <v>252</v>
      </c>
      <c r="P55" s="386" t="s">
        <v>252</v>
      </c>
      <c r="Q55" s="386" t="s">
        <v>252</v>
      </c>
      <c r="R55" s="386"/>
      <c r="S55" s="386"/>
      <c r="T55" s="386"/>
      <c r="U55" s="386"/>
      <c r="V55" s="386"/>
      <c r="W55" s="386"/>
      <c r="X55" s="386" t="s">
        <v>252</v>
      </c>
      <c r="Y55" s="386"/>
      <c r="Z55" s="386" t="s">
        <v>252</v>
      </c>
      <c r="AA55" s="386"/>
      <c r="AB55" s="386"/>
      <c r="AC55" s="386" t="s">
        <v>252</v>
      </c>
      <c r="AD55" s="386"/>
      <c r="AE55" s="386"/>
      <c r="AF55" s="386"/>
      <c r="AG55" s="386"/>
      <c r="AH55" s="386"/>
      <c r="AI55" s="386"/>
      <c r="AJ55" s="386"/>
      <c r="AK55" s="386"/>
      <c r="AL55" s="386" t="s">
        <v>252</v>
      </c>
      <c r="AM55" s="386"/>
      <c r="AN55" s="386"/>
      <c r="AO55" s="386"/>
      <c r="AP55" s="386"/>
      <c r="AQ55" s="386"/>
      <c r="AR55" s="386" t="s">
        <v>252</v>
      </c>
      <c r="AS55" s="386" t="s">
        <v>252</v>
      </c>
      <c r="AT55" s="386"/>
      <c r="AU55" s="386"/>
      <c r="AV55" s="386" t="s">
        <v>252</v>
      </c>
      <c r="AW55" s="386"/>
      <c r="AX55" s="386" t="s">
        <v>252</v>
      </c>
      <c r="AY55" s="384">
        <f t="shared" si="1"/>
        <v>14</v>
      </c>
    </row>
    <row r="56" spans="1:51" ht="22.5" x14ac:dyDescent="0.2">
      <c r="A56" s="384" t="s">
        <v>304</v>
      </c>
      <c r="B56" s="387" t="s">
        <v>278</v>
      </c>
      <c r="C56" s="386"/>
      <c r="D56" s="386"/>
      <c r="E56" s="386"/>
      <c r="F56" s="386"/>
      <c r="G56" s="386"/>
      <c r="H56" s="386"/>
      <c r="I56" s="386"/>
      <c r="J56" s="386"/>
      <c r="K56" s="386" t="s">
        <v>252</v>
      </c>
      <c r="L56" s="386"/>
      <c r="M56" s="386"/>
      <c r="N56" s="386"/>
      <c r="O56" s="386"/>
      <c r="P56" s="386"/>
      <c r="Q56" s="386" t="s">
        <v>252</v>
      </c>
      <c r="R56" s="386" t="s">
        <v>252</v>
      </c>
      <c r="S56" s="386" t="s">
        <v>252</v>
      </c>
      <c r="T56" s="386"/>
      <c r="U56" s="386"/>
      <c r="V56" s="386"/>
      <c r="W56" s="386"/>
      <c r="X56" s="386" t="s">
        <v>252</v>
      </c>
      <c r="Y56" s="386"/>
      <c r="Z56" s="386"/>
      <c r="AA56" s="386"/>
      <c r="AB56" s="386"/>
      <c r="AC56" s="386" t="s">
        <v>252</v>
      </c>
      <c r="AD56" s="386"/>
      <c r="AE56" s="386"/>
      <c r="AF56" s="386" t="s">
        <v>252</v>
      </c>
      <c r="AG56" s="386"/>
      <c r="AH56" s="386"/>
      <c r="AI56" s="386"/>
      <c r="AJ56" s="386"/>
      <c r="AK56" s="386"/>
      <c r="AL56" s="386"/>
      <c r="AM56" s="386"/>
      <c r="AN56" s="386"/>
      <c r="AO56" s="386" t="s">
        <v>252</v>
      </c>
      <c r="AP56" s="386" t="s">
        <v>252</v>
      </c>
      <c r="AQ56" s="386"/>
      <c r="AR56" s="386"/>
      <c r="AS56" s="386"/>
      <c r="AT56" s="386"/>
      <c r="AU56" s="386"/>
      <c r="AV56" s="386"/>
      <c r="AW56" s="386"/>
      <c r="AX56" s="386"/>
      <c r="AY56" s="384">
        <f t="shared" si="1"/>
        <v>9</v>
      </c>
    </row>
    <row r="57" spans="1:51" ht="22.5" x14ac:dyDescent="0.2">
      <c r="A57" s="384" t="s">
        <v>305</v>
      </c>
      <c r="B57" s="387" t="s">
        <v>279</v>
      </c>
      <c r="C57" s="386"/>
      <c r="D57" s="386" t="s">
        <v>252</v>
      </c>
      <c r="E57" s="386" t="s">
        <v>252</v>
      </c>
      <c r="F57" s="386" t="s">
        <v>252</v>
      </c>
      <c r="G57" s="386" t="s">
        <v>252</v>
      </c>
      <c r="H57" s="386"/>
      <c r="I57" s="386"/>
      <c r="J57" s="386"/>
      <c r="K57" s="386"/>
      <c r="L57" s="386"/>
      <c r="M57" s="386"/>
      <c r="N57" s="386"/>
      <c r="O57" s="386" t="s">
        <v>252</v>
      </c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 t="s">
        <v>252</v>
      </c>
      <c r="AG57" s="386"/>
      <c r="AH57" s="386"/>
      <c r="AI57" s="386"/>
      <c r="AJ57" s="386" t="s">
        <v>252</v>
      </c>
      <c r="AK57" s="386"/>
      <c r="AL57" s="386"/>
      <c r="AM57" s="386"/>
      <c r="AN57" s="386"/>
      <c r="AO57" s="386" t="s">
        <v>252</v>
      </c>
      <c r="AP57" s="386" t="s">
        <v>252</v>
      </c>
      <c r="AQ57" s="386"/>
      <c r="AR57" s="386"/>
      <c r="AS57" s="386"/>
      <c r="AT57" s="386"/>
      <c r="AU57" s="386"/>
      <c r="AV57" s="386"/>
      <c r="AW57" s="386"/>
      <c r="AX57" s="386" t="s">
        <v>252</v>
      </c>
      <c r="AY57" s="384">
        <f t="shared" si="1"/>
        <v>10</v>
      </c>
    </row>
    <row r="58" spans="1:51" x14ac:dyDescent="0.2">
      <c r="A58" s="384" t="s">
        <v>306</v>
      </c>
      <c r="B58" s="387" t="s">
        <v>280</v>
      </c>
      <c r="C58" s="386"/>
      <c r="D58" s="386" t="s">
        <v>252</v>
      </c>
      <c r="E58" s="386" t="s">
        <v>252</v>
      </c>
      <c r="F58" s="386" t="s">
        <v>252</v>
      </c>
      <c r="G58" s="386" t="s">
        <v>252</v>
      </c>
      <c r="H58" s="386"/>
      <c r="I58" s="386"/>
      <c r="J58" s="386"/>
      <c r="K58" s="386"/>
      <c r="L58" s="386"/>
      <c r="M58" s="386"/>
      <c r="N58" s="386"/>
      <c r="O58" s="386" t="s">
        <v>252</v>
      </c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 t="s">
        <v>252</v>
      </c>
      <c r="AG58" s="386"/>
      <c r="AH58" s="386"/>
      <c r="AI58" s="386"/>
      <c r="AJ58" s="386" t="s">
        <v>252</v>
      </c>
      <c r="AK58" s="386"/>
      <c r="AL58" s="386"/>
      <c r="AM58" s="386"/>
      <c r="AN58" s="386"/>
      <c r="AO58" s="386" t="s">
        <v>252</v>
      </c>
      <c r="AP58" s="386" t="s">
        <v>252</v>
      </c>
      <c r="AQ58" s="386"/>
      <c r="AR58" s="386"/>
      <c r="AS58" s="386"/>
      <c r="AT58" s="386"/>
      <c r="AU58" s="386"/>
      <c r="AV58" s="386"/>
      <c r="AW58" s="386"/>
      <c r="AX58" s="386" t="s">
        <v>252</v>
      </c>
      <c r="AY58" s="384">
        <f t="shared" si="1"/>
        <v>10</v>
      </c>
    </row>
    <row r="59" spans="1:51" x14ac:dyDescent="0.2">
      <c r="A59" s="384" t="s">
        <v>307</v>
      </c>
      <c r="B59" s="387" t="s">
        <v>76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 t="s">
        <v>252</v>
      </c>
      <c r="T59" s="386" t="s">
        <v>252</v>
      </c>
      <c r="U59" s="386"/>
      <c r="V59" s="386"/>
      <c r="W59" s="386" t="s">
        <v>252</v>
      </c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 t="s">
        <v>252</v>
      </c>
      <c r="AJ59" s="386"/>
      <c r="AK59" s="386" t="s">
        <v>252</v>
      </c>
      <c r="AL59" s="386"/>
      <c r="AM59" s="386" t="s">
        <v>252</v>
      </c>
      <c r="AN59" s="386"/>
      <c r="AO59" s="386" t="s">
        <v>252</v>
      </c>
      <c r="AP59" s="386"/>
      <c r="AQ59" s="386"/>
      <c r="AR59" s="386" t="s">
        <v>252</v>
      </c>
      <c r="AS59" s="386"/>
      <c r="AT59" s="386"/>
      <c r="AU59" s="386"/>
      <c r="AV59" s="386"/>
      <c r="AW59" s="386"/>
      <c r="AX59" s="386"/>
      <c r="AY59" s="384">
        <f t="shared" si="1"/>
        <v>8</v>
      </c>
    </row>
    <row r="60" spans="1:51" x14ac:dyDescent="0.2">
      <c r="A60" s="384" t="s">
        <v>308</v>
      </c>
      <c r="B60" s="387" t="s">
        <v>281</v>
      </c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 t="s">
        <v>252</v>
      </c>
      <c r="T60" s="386" t="s">
        <v>252</v>
      </c>
      <c r="U60" s="386"/>
      <c r="V60" s="386"/>
      <c r="W60" s="386" t="s">
        <v>252</v>
      </c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 t="s">
        <v>252</v>
      </c>
      <c r="AJ60" s="386"/>
      <c r="AK60" s="386" t="s">
        <v>252</v>
      </c>
      <c r="AL60" s="386"/>
      <c r="AM60" s="386" t="s">
        <v>252</v>
      </c>
      <c r="AN60" s="386"/>
      <c r="AO60" s="386" t="s">
        <v>252</v>
      </c>
      <c r="AP60" s="386"/>
      <c r="AQ60" s="386"/>
      <c r="AR60" s="386" t="s">
        <v>252</v>
      </c>
      <c r="AS60" s="386"/>
      <c r="AT60" s="386"/>
      <c r="AU60" s="386"/>
      <c r="AV60" s="386"/>
      <c r="AW60" s="386"/>
      <c r="AX60" s="386"/>
      <c r="AY60" s="384">
        <f t="shared" si="1"/>
        <v>8</v>
      </c>
    </row>
    <row r="61" spans="1:51" x14ac:dyDescent="0.2">
      <c r="A61" s="384" t="s">
        <v>309</v>
      </c>
      <c r="B61" s="387" t="s">
        <v>282</v>
      </c>
      <c r="C61" s="386"/>
      <c r="D61" s="386"/>
      <c r="E61" s="386"/>
      <c r="F61" s="386"/>
      <c r="G61" s="386" t="s">
        <v>252</v>
      </c>
      <c r="H61" s="386" t="s">
        <v>252</v>
      </c>
      <c r="I61" s="386"/>
      <c r="J61" s="386" t="s">
        <v>252</v>
      </c>
      <c r="K61" s="386" t="s">
        <v>252</v>
      </c>
      <c r="L61" s="386"/>
      <c r="M61" s="386"/>
      <c r="N61" s="386"/>
      <c r="O61" s="386"/>
      <c r="P61" s="386" t="s">
        <v>252</v>
      </c>
      <c r="Q61" s="386"/>
      <c r="R61" s="386" t="s">
        <v>252</v>
      </c>
      <c r="S61" s="386" t="s">
        <v>252</v>
      </c>
      <c r="T61" s="386"/>
      <c r="U61" s="386"/>
      <c r="V61" s="386"/>
      <c r="W61" s="386"/>
      <c r="X61" s="386" t="s">
        <v>252</v>
      </c>
      <c r="Y61" s="386" t="s">
        <v>252</v>
      </c>
      <c r="Z61" s="386" t="s">
        <v>252</v>
      </c>
      <c r="AA61" s="386"/>
      <c r="AB61" s="386"/>
      <c r="AC61" s="386" t="s">
        <v>252</v>
      </c>
      <c r="AD61" s="386" t="s">
        <v>252</v>
      </c>
      <c r="AE61" s="386"/>
      <c r="AF61" s="386" t="s">
        <v>252</v>
      </c>
      <c r="AG61" s="386" t="s">
        <v>252</v>
      </c>
      <c r="AH61" s="386"/>
      <c r="AI61" s="386"/>
      <c r="AJ61" s="386"/>
      <c r="AK61" s="386"/>
      <c r="AL61" s="386"/>
      <c r="AM61" s="386"/>
      <c r="AN61" s="386"/>
      <c r="AO61" s="386" t="s">
        <v>252</v>
      </c>
      <c r="AP61" s="386" t="s">
        <v>252</v>
      </c>
      <c r="AQ61" s="386" t="s">
        <v>252</v>
      </c>
      <c r="AR61" s="386" t="s">
        <v>252</v>
      </c>
      <c r="AS61" s="386" t="s">
        <v>252</v>
      </c>
      <c r="AT61" s="386"/>
      <c r="AU61" s="386"/>
      <c r="AV61" s="386"/>
      <c r="AW61" s="386"/>
      <c r="AX61" s="386"/>
      <c r="AY61" s="384">
        <f t="shared" si="1"/>
        <v>19</v>
      </c>
    </row>
    <row r="62" spans="1:51" x14ac:dyDescent="0.2">
      <c r="A62" s="384" t="s">
        <v>310</v>
      </c>
      <c r="B62" s="387" t="s">
        <v>313</v>
      </c>
      <c r="C62" s="386"/>
      <c r="D62" s="386"/>
      <c r="E62" s="386"/>
      <c r="F62" s="386"/>
      <c r="G62" s="386" t="s">
        <v>252</v>
      </c>
      <c r="H62" s="386" t="s">
        <v>252</v>
      </c>
      <c r="I62" s="386"/>
      <c r="J62" s="386" t="s">
        <v>252</v>
      </c>
      <c r="K62" s="386" t="s">
        <v>252</v>
      </c>
      <c r="L62" s="386"/>
      <c r="M62" s="386"/>
      <c r="N62" s="386"/>
      <c r="O62" s="386"/>
      <c r="P62" s="386" t="s">
        <v>252</v>
      </c>
      <c r="Q62" s="386"/>
      <c r="R62" s="386" t="s">
        <v>252</v>
      </c>
      <c r="S62" s="386" t="s">
        <v>252</v>
      </c>
      <c r="T62" s="386"/>
      <c r="U62" s="386"/>
      <c r="V62" s="386"/>
      <c r="W62" s="386"/>
      <c r="X62" s="386" t="s">
        <v>252</v>
      </c>
      <c r="Y62" s="386" t="s">
        <v>252</v>
      </c>
      <c r="Z62" s="386" t="s">
        <v>252</v>
      </c>
      <c r="AA62" s="386"/>
      <c r="AB62" s="386"/>
      <c r="AC62" s="386" t="s">
        <v>252</v>
      </c>
      <c r="AD62" s="386" t="s">
        <v>252</v>
      </c>
      <c r="AE62" s="386"/>
      <c r="AF62" s="386" t="s">
        <v>252</v>
      </c>
      <c r="AG62" s="386" t="s">
        <v>252</v>
      </c>
      <c r="AH62" s="386"/>
      <c r="AI62" s="386"/>
      <c r="AJ62" s="386"/>
      <c r="AK62" s="386"/>
      <c r="AL62" s="386"/>
      <c r="AM62" s="386"/>
      <c r="AN62" s="386"/>
      <c r="AO62" s="386" t="s">
        <v>252</v>
      </c>
      <c r="AP62" s="386" t="s">
        <v>252</v>
      </c>
      <c r="AQ62" s="386" t="s">
        <v>252</v>
      </c>
      <c r="AR62" s="386" t="s">
        <v>252</v>
      </c>
      <c r="AS62" s="386" t="s">
        <v>252</v>
      </c>
      <c r="AT62" s="386"/>
      <c r="AU62" s="386"/>
      <c r="AV62" s="386"/>
      <c r="AW62" s="386"/>
      <c r="AX62" s="386"/>
      <c r="AY62" s="384">
        <f t="shared" si="1"/>
        <v>19</v>
      </c>
    </row>
    <row r="63" spans="1:51" x14ac:dyDescent="0.2">
      <c r="A63" s="384" t="s">
        <v>311</v>
      </c>
      <c r="B63" s="387" t="s">
        <v>283</v>
      </c>
      <c r="C63" s="386"/>
      <c r="D63" s="386"/>
      <c r="E63" s="386"/>
      <c r="F63" s="386"/>
      <c r="G63" s="386" t="s">
        <v>252</v>
      </c>
      <c r="H63" s="386"/>
      <c r="I63" s="386"/>
      <c r="J63" s="386"/>
      <c r="K63" s="386" t="s">
        <v>252</v>
      </c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 t="s">
        <v>252</v>
      </c>
      <c r="Y63" s="386"/>
      <c r="Z63" s="386" t="s">
        <v>252</v>
      </c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 t="s">
        <v>252</v>
      </c>
      <c r="AP63" s="386"/>
      <c r="AQ63" s="386" t="s">
        <v>252</v>
      </c>
      <c r="AR63" s="386"/>
      <c r="AS63" s="386" t="s">
        <v>252</v>
      </c>
      <c r="AT63" s="386"/>
      <c r="AU63" s="386"/>
      <c r="AV63" s="386"/>
      <c r="AW63" s="386"/>
      <c r="AX63" s="386"/>
      <c r="AY63" s="384">
        <f t="shared" si="1"/>
        <v>7</v>
      </c>
    </row>
    <row r="64" spans="1:51" x14ac:dyDescent="0.2">
      <c r="A64" s="384" t="s">
        <v>312</v>
      </c>
      <c r="B64" s="387" t="s">
        <v>284</v>
      </c>
      <c r="C64" s="386"/>
      <c r="D64" s="386"/>
      <c r="E64" s="386"/>
      <c r="F64" s="386"/>
      <c r="G64" s="386" t="s">
        <v>252</v>
      </c>
      <c r="H64" s="386"/>
      <c r="I64" s="386"/>
      <c r="J64" s="386"/>
      <c r="K64" s="386" t="s">
        <v>252</v>
      </c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 t="s">
        <v>252</v>
      </c>
      <c r="Y64" s="386"/>
      <c r="Z64" s="386" t="s">
        <v>252</v>
      </c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6"/>
      <c r="AM64" s="386"/>
      <c r="AN64" s="386"/>
      <c r="AO64" s="386" t="s">
        <v>252</v>
      </c>
      <c r="AP64" s="386"/>
      <c r="AQ64" s="386" t="s">
        <v>252</v>
      </c>
      <c r="AR64" s="386"/>
      <c r="AS64" s="386" t="s">
        <v>252</v>
      </c>
      <c r="AT64" s="386"/>
      <c r="AU64" s="386"/>
      <c r="AV64" s="386"/>
      <c r="AW64" s="386"/>
      <c r="AX64" s="386"/>
      <c r="AY64" s="384">
        <f t="shared" si="1"/>
        <v>7</v>
      </c>
    </row>
    <row r="65" spans="1:51" ht="22.5" x14ac:dyDescent="0.2">
      <c r="A65" s="384" t="s">
        <v>254</v>
      </c>
      <c r="B65" s="387" t="s">
        <v>285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 t="s">
        <v>252</v>
      </c>
      <c r="T65" s="386" t="s">
        <v>252</v>
      </c>
      <c r="U65" s="386"/>
      <c r="V65" s="386"/>
      <c r="W65" s="386" t="s">
        <v>252</v>
      </c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 t="s">
        <v>252</v>
      </c>
      <c r="AU65" s="386"/>
      <c r="AV65" s="386"/>
      <c r="AW65" s="386"/>
      <c r="AX65" s="386"/>
      <c r="AY65" s="384">
        <f t="shared" si="1"/>
        <v>4</v>
      </c>
    </row>
    <row r="66" spans="1:51" ht="22.5" x14ac:dyDescent="0.2">
      <c r="A66" s="384" t="s">
        <v>255</v>
      </c>
      <c r="B66" s="387" t="s">
        <v>286</v>
      </c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 t="s">
        <v>252</v>
      </c>
      <c r="T66" s="386" t="s">
        <v>252</v>
      </c>
      <c r="U66" s="386"/>
      <c r="V66" s="386"/>
      <c r="W66" s="386" t="s">
        <v>252</v>
      </c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 t="s">
        <v>252</v>
      </c>
      <c r="AU66" s="386"/>
      <c r="AV66" s="386"/>
      <c r="AW66" s="386"/>
      <c r="AX66" s="386"/>
      <c r="AY66" s="384">
        <f t="shared" si="1"/>
        <v>4</v>
      </c>
    </row>
    <row r="67" spans="1:51" s="388" customFormat="1" x14ac:dyDescent="0.2">
      <c r="C67" s="389">
        <f t="shared" ref="C67:AX67" si="2">COUNTIF(C3:C66,"X")</f>
        <v>18</v>
      </c>
      <c r="D67" s="389">
        <f t="shared" si="2"/>
        <v>12</v>
      </c>
      <c r="E67" s="389">
        <f t="shared" si="2"/>
        <v>13</v>
      </c>
      <c r="F67" s="389">
        <f t="shared" si="2"/>
        <v>8</v>
      </c>
      <c r="G67" s="389">
        <f t="shared" si="2"/>
        <v>31</v>
      </c>
      <c r="H67" s="389">
        <f t="shared" si="2"/>
        <v>9</v>
      </c>
      <c r="I67" s="389">
        <f t="shared" si="2"/>
        <v>11</v>
      </c>
      <c r="J67" s="389">
        <f t="shared" si="2"/>
        <v>9</v>
      </c>
      <c r="K67" s="389">
        <f t="shared" si="2"/>
        <v>16</v>
      </c>
      <c r="L67" s="389">
        <f t="shared" si="2"/>
        <v>10</v>
      </c>
      <c r="M67" s="389">
        <f t="shared" si="2"/>
        <v>4</v>
      </c>
      <c r="N67" s="389">
        <f t="shared" si="2"/>
        <v>5</v>
      </c>
      <c r="O67" s="389">
        <f t="shared" si="2"/>
        <v>12</v>
      </c>
      <c r="P67" s="389">
        <f t="shared" si="2"/>
        <v>9</v>
      </c>
      <c r="Q67" s="389">
        <f t="shared" si="2"/>
        <v>8</v>
      </c>
      <c r="R67" s="389">
        <f t="shared" si="2"/>
        <v>6</v>
      </c>
      <c r="S67" s="389">
        <f t="shared" si="2"/>
        <v>15</v>
      </c>
      <c r="T67" s="389">
        <f t="shared" si="2"/>
        <v>12</v>
      </c>
      <c r="U67" s="389">
        <f t="shared" si="2"/>
        <v>3</v>
      </c>
      <c r="V67" s="389">
        <f t="shared" si="2"/>
        <v>3</v>
      </c>
      <c r="W67" s="389">
        <f t="shared" si="2"/>
        <v>9</v>
      </c>
      <c r="X67" s="389">
        <f t="shared" si="2"/>
        <v>14</v>
      </c>
      <c r="Y67" s="389">
        <f t="shared" si="2"/>
        <v>20</v>
      </c>
      <c r="Z67" s="389">
        <f t="shared" si="2"/>
        <v>22</v>
      </c>
      <c r="AA67" s="389">
        <f t="shared" si="2"/>
        <v>4</v>
      </c>
      <c r="AB67" s="389">
        <f t="shared" si="2"/>
        <v>5</v>
      </c>
      <c r="AC67" s="389">
        <f t="shared" si="2"/>
        <v>8</v>
      </c>
      <c r="AD67" s="389">
        <f t="shared" si="2"/>
        <v>8</v>
      </c>
      <c r="AE67" s="389">
        <f t="shared" si="2"/>
        <v>5</v>
      </c>
      <c r="AF67" s="389">
        <f t="shared" si="2"/>
        <v>20</v>
      </c>
      <c r="AG67" s="389">
        <f t="shared" si="2"/>
        <v>11</v>
      </c>
      <c r="AH67" s="389">
        <f t="shared" si="2"/>
        <v>5</v>
      </c>
      <c r="AI67" s="389">
        <f t="shared" si="2"/>
        <v>5</v>
      </c>
      <c r="AJ67" s="389">
        <f t="shared" si="2"/>
        <v>12</v>
      </c>
      <c r="AK67" s="389">
        <f t="shared" si="2"/>
        <v>6</v>
      </c>
      <c r="AL67" s="389">
        <f t="shared" si="2"/>
        <v>8</v>
      </c>
      <c r="AM67" s="389">
        <f t="shared" si="2"/>
        <v>8</v>
      </c>
      <c r="AN67" s="389">
        <f t="shared" si="2"/>
        <v>3</v>
      </c>
      <c r="AO67" s="389">
        <f t="shared" si="2"/>
        <v>41</v>
      </c>
      <c r="AP67" s="389">
        <f t="shared" si="2"/>
        <v>21</v>
      </c>
      <c r="AQ67" s="389">
        <f t="shared" si="2"/>
        <v>13</v>
      </c>
      <c r="AR67" s="389">
        <f t="shared" si="2"/>
        <v>15</v>
      </c>
      <c r="AS67" s="389">
        <f t="shared" si="2"/>
        <v>13</v>
      </c>
      <c r="AT67" s="389">
        <f t="shared" si="2"/>
        <v>6</v>
      </c>
      <c r="AU67" s="389">
        <f t="shared" si="2"/>
        <v>10</v>
      </c>
      <c r="AV67" s="389">
        <f t="shared" si="2"/>
        <v>6</v>
      </c>
      <c r="AW67" s="389">
        <f t="shared" si="2"/>
        <v>6</v>
      </c>
      <c r="AX67" s="389">
        <f t="shared" si="2"/>
        <v>13</v>
      </c>
      <c r="AY67" s="390"/>
    </row>
  </sheetData>
  <mergeCells count="1">
    <mergeCell ref="C1:A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PLAN STUDIÓW</vt:lpstr>
      <vt:lpstr>WYB+PPZ</vt:lpstr>
      <vt:lpstr>Wskaźniki</vt:lpstr>
      <vt:lpstr>Dyscypliny i dziedziny</vt:lpstr>
      <vt:lpstr>Efekty kosmetologia</vt:lpstr>
      <vt:lpstr>Matryca</vt:lpstr>
      <vt:lpstr>'Dyscypliny i dziedziny'!Obszar_wydruku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Bernadeta Kulczycka</cp:lastModifiedBy>
  <cp:lastPrinted>2022-09-05T11:41:36Z</cp:lastPrinted>
  <dcterms:created xsi:type="dcterms:W3CDTF">2018-03-23T20:16:48Z</dcterms:created>
  <dcterms:modified xsi:type="dcterms:W3CDTF">2022-10-04T10:48:10Z</dcterms:modified>
</cp:coreProperties>
</file>